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mc:AlternateContent xmlns:mc="http://schemas.openxmlformats.org/markup-compatibility/2006">
    <mc:Choice Requires="x15">
      <x15ac:absPath xmlns:x15ac="http://schemas.microsoft.com/office/spreadsheetml/2010/11/ac" url="I:\Learning Disability\Report\For the web\"/>
    </mc:Choice>
  </mc:AlternateContent>
  <xr:revisionPtr revIDLastSave="0" documentId="13_ncr:1_{ECA74CC8-2D44-4EC0-9587-444B6DE330F9}" xr6:coauthVersionLast="47" xr6:coauthVersionMax="47" xr10:uidLastSave="{00000000-0000-0000-0000-000000000000}"/>
  <bookViews>
    <workbookView xWindow="-120" yWindow="-120" windowWidth="29040" windowHeight="15720" xr2:uid="{00000000-000D-0000-FFFF-FFFF00000000}"/>
  </bookViews>
  <sheets>
    <sheet name="Introduction" sheetId="2" r:id="rId1"/>
    <sheet name="Instructions" sheetId="3" r:id="rId2"/>
    <sheet name="Audit Tool" sheetId="6" r:id="rId3"/>
    <sheet name="Definitions" sheetId="9" r:id="rId4"/>
    <sheet name="Summary" sheetId="1" r:id="rId5"/>
    <sheet name="Recommendations" sheetId="4" r:id="rId6"/>
    <sheet name="Sheet7" sheetId="8" state="hidden" r:id="rId7"/>
    <sheet name="answer_sheet" sheetId="5" state="hidden" r:id="rId8"/>
  </sheets>
  <externalReferences>
    <externalReference r:id="rId9"/>
  </externalReferences>
  <definedNames>
    <definedName name="Answer1" localSheetId="6">Sheet7!$A$4:$A$5</definedName>
    <definedName name="Answer1">answer_sheet!$A$2:$A$2</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6">Sheet7!$C$16:$C$18</definedName>
    <definedName name="Answer2">'[1]answer sheet'!$A$3:$A$5</definedName>
    <definedName name="Answer3" localSheetId="6">Sheet7!$E$16:$E$18</definedName>
    <definedName name="Answer3">answer_sheet!$E$2:$E$3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6">#REF!</definedName>
    <definedName name="Asnwer10">#REF!</definedName>
    <definedName name="OLE_LINK3" localSheetId="5">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8" i="1"/>
  <c r="AC8" i="6"/>
  <c r="AD8" i="6"/>
  <c r="AE8" i="6"/>
  <c r="AF8" i="6"/>
  <c r="AG8" i="6"/>
  <c r="AT8" i="6"/>
  <c r="AS8" i="6"/>
  <c r="AR8" i="6"/>
  <c r="AT9" i="6"/>
  <c r="AT10" i="6"/>
  <c r="AT11" i="6"/>
  <c r="AT12" i="6"/>
  <c r="AT13" i="6"/>
  <c r="AT14" i="6"/>
  <c r="AT15" i="6"/>
  <c r="AT16" i="6"/>
  <c r="AT17" i="6"/>
  <c r="AS9" i="6"/>
  <c r="AS10" i="6"/>
  <c r="AS11" i="6"/>
  <c r="AS12" i="6"/>
  <c r="AS13" i="6"/>
  <c r="AS14" i="6"/>
  <c r="AS15" i="6"/>
  <c r="AS16" i="6"/>
  <c r="AS17" i="6"/>
  <c r="AR9" i="6"/>
  <c r="AR10" i="6"/>
  <c r="AR11" i="6"/>
  <c r="AR12" i="6"/>
  <c r="AR13" i="6"/>
  <c r="AR14" i="6"/>
  <c r="AR15" i="6"/>
  <c r="AR16" i="6"/>
  <c r="AR17" i="6"/>
  <c r="AK19" i="6"/>
  <c r="AK21" i="6"/>
  <c r="AK24" i="6"/>
  <c r="AK25" i="6"/>
  <c r="AK28" i="6"/>
  <c r="AP8" i="6"/>
  <c r="AB8" i="6"/>
  <c r="AC12" i="6"/>
  <c r="AD12" i="6"/>
  <c r="AE12" i="6"/>
  <c r="AF12" i="6"/>
  <c r="AG12" i="6"/>
  <c r="AR25" i="6"/>
  <c r="AG9" i="6"/>
  <c r="AF9" i="6"/>
  <c r="AF10" i="6"/>
  <c r="AF11" i="6"/>
  <c r="AF13" i="6"/>
  <c r="AE9" i="6"/>
  <c r="AD9" i="6"/>
  <c r="AD10" i="6"/>
  <c r="AD11" i="6"/>
  <c r="AC9" i="6"/>
  <c r="AC10" i="6"/>
  <c r="AG10" i="6"/>
  <c r="AG11" i="6"/>
  <c r="AG13" i="6"/>
  <c r="AG14" i="6"/>
  <c r="AG15" i="6"/>
  <c r="AG16" i="6"/>
  <c r="AG17" i="6"/>
  <c r="AP9" i="6"/>
  <c r="AP10" i="6"/>
  <c r="AP11" i="6"/>
  <c r="AP12" i="6"/>
  <c r="AP13" i="6"/>
  <c r="AP14" i="6"/>
  <c r="AP15" i="6"/>
  <c r="AP16" i="6"/>
  <c r="AP17" i="6"/>
  <c r="AW8" i="6"/>
  <c r="AU25" i="6"/>
  <c r="AM25" i="6"/>
  <c r="AN25" i="6"/>
  <c r="AO25" i="6"/>
  <c r="AL25" i="6"/>
  <c r="AJ25" i="6"/>
  <c r="X25" i="6"/>
  <c r="Z25" i="6"/>
  <c r="AA25" i="6"/>
  <c r="AI25" i="6"/>
  <c r="V25" i="6"/>
  <c r="R24" i="6"/>
  <c r="R29" i="6" s="1"/>
  <c r="S24" i="6"/>
  <c r="T24" i="6"/>
  <c r="V24" i="6"/>
  <c r="X24" i="6"/>
  <c r="Z24" i="6"/>
  <c r="AA24" i="6"/>
  <c r="AA29" i="6" s="1"/>
  <c r="AI24" i="6"/>
  <c r="AJ24" i="6"/>
  <c r="AL24" i="6"/>
  <c r="AM24" i="6"/>
  <c r="AN24" i="6"/>
  <c r="AO24" i="6"/>
  <c r="AU24" i="6"/>
  <c r="Q24" i="6"/>
  <c r="AW9" i="6"/>
  <c r="AW10" i="6"/>
  <c r="AW11" i="6"/>
  <c r="AW12" i="6"/>
  <c r="AW13" i="6"/>
  <c r="AW14" i="6"/>
  <c r="AW15" i="6"/>
  <c r="AW16" i="6"/>
  <c r="AW17" i="6"/>
  <c r="AE10" i="6"/>
  <c r="AC11" i="6"/>
  <c r="AE11" i="6"/>
  <c r="AC13" i="6"/>
  <c r="AD13" i="6"/>
  <c r="AE13" i="6"/>
  <c r="AC14" i="6"/>
  <c r="AD14" i="6"/>
  <c r="AE14" i="6"/>
  <c r="AF14" i="6"/>
  <c r="AC15" i="6"/>
  <c r="AD15" i="6"/>
  <c r="AE15" i="6"/>
  <c r="AF15" i="6"/>
  <c r="AC16" i="6"/>
  <c r="AD16" i="6"/>
  <c r="AE16" i="6"/>
  <c r="AF16" i="6"/>
  <c r="AC17" i="6"/>
  <c r="AD17" i="6"/>
  <c r="AE17" i="6"/>
  <c r="AF17" i="6"/>
  <c r="AB9" i="6"/>
  <c r="AB10" i="6"/>
  <c r="AB11" i="6"/>
  <c r="AB12" i="6"/>
  <c r="AB13" i="6"/>
  <c r="AB14" i="6"/>
  <c r="AB15" i="6"/>
  <c r="AB16" i="6"/>
  <c r="AB17" i="6"/>
  <c r="R19" i="6"/>
  <c r="R21" i="6"/>
  <c r="R23" i="6" s="1"/>
  <c r="R22" i="6" s="1"/>
  <c r="R25" i="6"/>
  <c r="R28" i="6"/>
  <c r="AA19" i="6"/>
  <c r="AA21" i="6"/>
  <c r="AA28" i="6"/>
  <c r="AS19" i="6" l="1"/>
  <c r="AS25" i="6"/>
  <c r="AS21" i="6"/>
  <c r="AS24" i="6"/>
  <c r="AS28" i="6"/>
  <c r="AK23" i="6"/>
  <c r="AK26" i="6"/>
  <c r="AK29" i="6"/>
  <c r="AG25" i="6"/>
  <c r="R26" i="6"/>
  <c r="AR24" i="6"/>
  <c r="AR29" i="6" s="1"/>
  <c r="AF24" i="6"/>
  <c r="AG24" i="6"/>
  <c r="AD24" i="6"/>
  <c r="AB24" i="6"/>
  <c r="AP25" i="6"/>
  <c r="AC24" i="6"/>
  <c r="AE25" i="6"/>
  <c r="AE24" i="6"/>
  <c r="AD25" i="6"/>
  <c r="AP24" i="6"/>
  <c r="AC25" i="6"/>
  <c r="AF25" i="6"/>
  <c r="AB25" i="6"/>
  <c r="R20" i="6"/>
  <c r="R30" i="6" s="1"/>
  <c r="AA23" i="6"/>
  <c r="AA22" i="6" s="1"/>
  <c r="AA26" i="6"/>
  <c r="AU28" i="6"/>
  <c r="AU21" i="6"/>
  <c r="AU19" i="6"/>
  <c r="AN19" i="6"/>
  <c r="AN21" i="6"/>
  <c r="AN29" i="6"/>
  <c r="AN28" i="6"/>
  <c r="AP19" i="6"/>
  <c r="AR19" i="6"/>
  <c r="AP21" i="6"/>
  <c r="AR21" i="6"/>
  <c r="AP28" i="6"/>
  <c r="AR28" i="6"/>
  <c r="AM19" i="6"/>
  <c r="AM21" i="6"/>
  <c r="AM29" i="6"/>
  <c r="AM28" i="6"/>
  <c r="AS23" i="6" l="1"/>
  <c r="AS22" i="6" s="1"/>
  <c r="AS26" i="6"/>
  <c r="AS29" i="6"/>
  <c r="AS20" i="6"/>
  <c r="AK22" i="6"/>
  <c r="AK20" i="6"/>
  <c r="AK30" i="6" s="1"/>
  <c r="L19" i="1" s="1"/>
  <c r="AA20" i="6"/>
  <c r="AA30" i="6" s="1"/>
  <c r="J21" i="1" s="1"/>
  <c r="AU23" i="6"/>
  <c r="AU20" i="6" s="1"/>
  <c r="AU26" i="6"/>
  <c r="AU29" i="6"/>
  <c r="T29" i="6"/>
  <c r="AN23" i="6"/>
  <c r="AN22" i="6" s="1"/>
  <c r="AN26" i="6"/>
  <c r="AP23" i="6"/>
  <c r="AP22" i="6" s="1"/>
  <c r="X29" i="6"/>
  <c r="X21" i="6"/>
  <c r="X28" i="6"/>
  <c r="X19" i="6"/>
  <c r="AM23" i="6"/>
  <c r="AM20" i="6" s="1"/>
  <c r="AP26" i="6"/>
  <c r="AP29" i="6"/>
  <c r="AR23" i="6"/>
  <c r="AR20" i="6" s="1"/>
  <c r="AR26" i="6"/>
  <c r="AM26" i="6"/>
  <c r="S19" i="6"/>
  <c r="AL19" i="6"/>
  <c r="AO19" i="6"/>
  <c r="S21" i="6"/>
  <c r="AL21" i="6"/>
  <c r="AO21" i="6"/>
  <c r="AL29" i="6"/>
  <c r="S25" i="6"/>
  <c r="S28" i="6"/>
  <c r="AL28" i="6"/>
  <c r="AO28" i="6"/>
  <c r="AS30" i="6" l="1"/>
  <c r="K20" i="1" s="1"/>
  <c r="AP30" i="6"/>
  <c r="K18" i="1" s="1"/>
  <c r="T19" i="6"/>
  <c r="T25" i="6"/>
  <c r="AU30" i="6"/>
  <c r="AU22" i="6"/>
  <c r="T21" i="6"/>
  <c r="T28" i="6"/>
  <c r="AP20" i="6"/>
  <c r="V21" i="6"/>
  <c r="AN20" i="6"/>
  <c r="AN30" i="6" s="1"/>
  <c r="M18" i="1" s="1"/>
  <c r="AM22" i="6"/>
  <c r="V28" i="6"/>
  <c r="V19" i="6"/>
  <c r="X26" i="6"/>
  <c r="X23" i="6"/>
  <c r="X20" i="6" s="1"/>
  <c r="AM30" i="6"/>
  <c r="M17" i="1" s="1"/>
  <c r="AR30" i="6"/>
  <c r="K19" i="1" s="1"/>
  <c r="V29" i="6"/>
  <c r="AR22" i="6"/>
  <c r="AO23" i="6"/>
  <c r="AO20" i="6" s="1"/>
  <c r="S23" i="6"/>
  <c r="S20" i="6" s="1"/>
  <c r="AO26" i="6"/>
  <c r="AO29" i="6"/>
  <c r="AL26" i="6"/>
  <c r="S26" i="6"/>
  <c r="AL23" i="6"/>
  <c r="AL20" i="6" s="1"/>
  <c r="S29" i="6"/>
  <c r="S3" i="1" l="1"/>
  <c r="T23" i="6"/>
  <c r="T22" i="6" s="1"/>
  <c r="X30" i="6"/>
  <c r="J19" i="1" s="1"/>
  <c r="T26" i="6"/>
  <c r="V23" i="6"/>
  <c r="V20" i="6" s="1"/>
  <c r="X22" i="6"/>
  <c r="V26" i="6"/>
  <c r="AO30" i="6"/>
  <c r="K17" i="1" s="1"/>
  <c r="Q3" i="1" s="1"/>
  <c r="AO22" i="6"/>
  <c r="S30" i="6"/>
  <c r="I19" i="1" s="1"/>
  <c r="S22" i="6"/>
  <c r="AL30" i="6"/>
  <c r="L20" i="1" s="1"/>
  <c r="AL22" i="6"/>
  <c r="Q19" i="6" l="1"/>
  <c r="Q29" i="6"/>
  <c r="Q28" i="6"/>
  <c r="Q21" i="6"/>
  <c r="Q25" i="6"/>
  <c r="T20" i="6"/>
  <c r="T30" i="6" s="1"/>
  <c r="J17" i="1" s="1"/>
  <c r="V22" i="6"/>
  <c r="V30" i="6"/>
  <c r="J18" i="1" s="1"/>
  <c r="AJ21" i="6"/>
  <c r="AJ19" i="6"/>
  <c r="AJ29" i="6"/>
  <c r="AJ28" i="6"/>
  <c r="Q23" i="6" l="1"/>
  <c r="Q20" i="6" s="1"/>
  <c r="Q26" i="6"/>
  <c r="AJ23" i="6"/>
  <c r="AJ20" i="6" s="1"/>
  <c r="AJ26" i="6"/>
  <c r="Q30" i="6" l="1"/>
  <c r="I17" i="1" s="1"/>
  <c r="O3" i="1" s="1"/>
  <c r="Q22" i="6"/>
  <c r="AJ22" i="6"/>
  <c r="AJ30" i="6"/>
  <c r="L18" i="1" s="1"/>
  <c r="Z21" i="6" l="1"/>
  <c r="Z29" i="6"/>
  <c r="Z28" i="6"/>
  <c r="Z19" i="6"/>
  <c r="Z23" i="6" l="1"/>
  <c r="Z22" i="6" s="1"/>
  <c r="AB19" i="6"/>
  <c r="AB21" i="6"/>
  <c r="AB28" i="6"/>
  <c r="Z26" i="6"/>
  <c r="Z20" i="6" l="1"/>
  <c r="Z30" i="6"/>
  <c r="J20" i="1" s="1"/>
  <c r="AF19" i="6"/>
  <c r="Y7" i="1" s="1"/>
  <c r="AF21" i="6"/>
  <c r="Z7" i="1" s="1"/>
  <c r="AF28" i="6"/>
  <c r="AB23" i="6"/>
  <c r="AB20" i="6" s="1"/>
  <c r="AB26" i="6"/>
  <c r="AE19" i="6"/>
  <c r="Y6" i="1" s="1"/>
  <c r="AE21" i="6"/>
  <c r="Z6" i="1" s="1"/>
  <c r="AE28" i="6"/>
  <c r="AI28" i="6"/>
  <c r="AI19" i="6"/>
  <c r="AI21" i="6"/>
  <c r="AC21" i="6"/>
  <c r="Z4" i="1" s="1"/>
  <c r="AC28" i="6"/>
  <c r="AC19" i="6"/>
  <c r="Y4" i="1" s="1"/>
  <c r="AB29" i="6"/>
  <c r="AD19" i="6"/>
  <c r="Y5" i="1" s="1"/>
  <c r="AD28" i="6"/>
  <c r="AD21" i="6"/>
  <c r="Z5" i="1" s="1"/>
  <c r="AG19" i="6"/>
  <c r="Y8" i="1" s="1"/>
  <c r="AG28" i="6"/>
  <c r="AG21" i="6"/>
  <c r="Z8" i="1" s="1"/>
  <c r="AB30" i="6" l="1"/>
  <c r="J22" i="1" s="1"/>
  <c r="AG23" i="6"/>
  <c r="AG26" i="6"/>
  <c r="AD26" i="6"/>
  <c r="AD23" i="6"/>
  <c r="AC26" i="6"/>
  <c r="AC23" i="6"/>
  <c r="AI23" i="6"/>
  <c r="AI20" i="6" s="1"/>
  <c r="AI26" i="6"/>
  <c r="AF29" i="6"/>
  <c r="AD29" i="6"/>
  <c r="AG29" i="6"/>
  <c r="AB22" i="6"/>
  <c r="AE29" i="6"/>
  <c r="AC29" i="6"/>
  <c r="AI29" i="6"/>
  <c r="AE23" i="6"/>
  <c r="AE26" i="6"/>
  <c r="AF26" i="6"/>
  <c r="AF23" i="6"/>
  <c r="AG20" i="6" l="1"/>
  <c r="AG30" i="6" s="1"/>
  <c r="AA8" i="1"/>
  <c r="AF22" i="6"/>
  <c r="AA7" i="1"/>
  <c r="AE20" i="6"/>
  <c r="AE30" i="6" s="1"/>
  <c r="J25" i="1" s="1"/>
  <c r="AA6" i="1"/>
  <c r="AD20" i="6"/>
  <c r="AD30" i="6" s="1"/>
  <c r="J24" i="1" s="1"/>
  <c r="AA5" i="1"/>
  <c r="AC22" i="6"/>
  <c r="AA4" i="1"/>
  <c r="AI30" i="6"/>
  <c r="L17" i="1" s="1"/>
  <c r="R3" i="1" s="1"/>
  <c r="AC20" i="6"/>
  <c r="AC30" i="6" s="1"/>
  <c r="J23" i="1" s="1"/>
  <c r="AF20" i="6"/>
  <c r="AF30" i="6" s="1"/>
  <c r="J26" i="1" s="1"/>
  <c r="AI22" i="6"/>
  <c r="AE22" i="6"/>
  <c r="AD22" i="6"/>
  <c r="AG22" i="6"/>
  <c r="J27" i="1" l="1"/>
  <c r="P3" i="1" s="1"/>
</calcChain>
</file>

<file path=xl/sharedStrings.xml><?xml version="1.0" encoding="utf-8"?>
<sst xmlns="http://schemas.openxmlformats.org/spreadsheetml/2006/main" count="462" uniqueCount="312">
  <si>
    <t>Instructions for completion</t>
  </si>
  <si>
    <t>This tool has been set up to be completed on 10 patients.</t>
  </si>
  <si>
    <t>Following these steps will ensure the formulas work correctly.</t>
  </si>
  <si>
    <t>RECOMMENDATIONS</t>
  </si>
  <si>
    <t>Answer3</t>
  </si>
  <si>
    <t>Yes</t>
  </si>
  <si>
    <t>Female</t>
  </si>
  <si>
    <t>No</t>
  </si>
  <si>
    <t>Patient 1</t>
  </si>
  <si>
    <t>Patient 2</t>
  </si>
  <si>
    <t>Patient 3</t>
  </si>
  <si>
    <t>Patient 4</t>
  </si>
  <si>
    <t>Patient 5</t>
  </si>
  <si>
    <t>Patient 6</t>
  </si>
  <si>
    <t>Patient 7</t>
  </si>
  <si>
    <t>Patient 8</t>
  </si>
  <si>
    <t>Patient 9</t>
  </si>
  <si>
    <t>Yes n</t>
  </si>
  <si>
    <t>Yes %</t>
  </si>
  <si>
    <t>No n</t>
  </si>
  <si>
    <t>No %</t>
  </si>
  <si>
    <t>Sub total</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</si>
  <si>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</si>
  <si>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</si>
  <si>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</si>
  <si>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</si>
  <si>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</si>
  <si>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</si>
  <si>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</si>
  <si>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</si>
  <si>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</si>
  <si>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</si>
  <si>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</si>
  <si>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</si>
  <si>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</si>
  <si>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</si>
  <si>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Red</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</si>
  <si>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</si>
  <si>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</si>
  <si>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</si>
  <si>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</si>
  <si>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</si>
  <si>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</si>
  <si>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</si>
  <si>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</si>
  <si>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</si>
  <si>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</si>
  <si>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</si>
  <si>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</si>
  <si>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</si>
  <si>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</si>
  <si>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</si>
  <si>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</si>
  <si>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</si>
  <si>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</si>
  <si>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</si>
  <si>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</si>
  <si>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</si>
  <si>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</si>
  <si>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</si>
  <si>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</si>
  <si>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</si>
  <si>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</si>
  <si>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</si>
  <si>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</si>
  <si>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</si>
  <si>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</si>
  <si>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</si>
  <si>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</si>
  <si>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</si>
  <si>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</si>
  <si>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</si>
  <si>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</si>
  <si>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</si>
  <si>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</si>
  <si>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Audit Toolkit</t>
  </si>
  <si>
    <t>Please complete as many questions which are applicable to the care of the patient.</t>
  </si>
  <si>
    <t>Recommendation 4</t>
  </si>
  <si>
    <t>N/A- no relevant physical health conditions</t>
  </si>
  <si>
    <t>Amending the tool to include more or fewer patients</t>
  </si>
  <si>
    <t>Insufficient data</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</si>
  <si>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</si>
  <si>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</si>
  <si>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</si>
  <si>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</si>
  <si>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</si>
  <si>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</si>
  <si>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</si>
  <si>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dd/mm/yyyy</t>
  </si>
  <si>
    <t>Answer15</t>
  </si>
  <si>
    <t>Answer16</t>
  </si>
  <si>
    <t>Answer17</t>
  </si>
  <si>
    <t>positive scoring</t>
  </si>
  <si>
    <t>(negative scoring but highlights room for improvement)</t>
  </si>
  <si>
    <t xml:space="preserve"> Yes - all aspects included</t>
  </si>
  <si>
    <t>Yes - some aspects included</t>
  </si>
  <si>
    <t>No - none of these aspects included</t>
  </si>
  <si>
    <t>Answer18</t>
  </si>
  <si>
    <t>No - patient declined</t>
  </si>
  <si>
    <t>Yes, smoker</t>
  </si>
  <si>
    <t>Yes, non-smoker</t>
  </si>
  <si>
    <t>Number of cases answered yes (overall yes percentage for radar chart in Summary worksheet)</t>
  </si>
  <si>
    <t>those assigned female at birth</t>
  </si>
  <si>
    <t>those assigned male at birth</t>
  </si>
  <si>
    <t xml:space="preserve">Evidence in the electronic record/case notes </t>
  </si>
  <si>
    <t>Answer7a</t>
  </si>
  <si>
    <t>Answer7b</t>
  </si>
  <si>
    <t>Recommendation 3</t>
  </si>
  <si>
    <t>Gender</t>
  </si>
  <si>
    <t>Answer2_gender</t>
  </si>
  <si>
    <t>No, but should have been anticipated</t>
  </si>
  <si>
    <t>Male</t>
  </si>
  <si>
    <t>13a</t>
  </si>
  <si>
    <t>13b</t>
  </si>
  <si>
    <t>16a</t>
  </si>
  <si>
    <t>16b</t>
  </si>
  <si>
    <t>The chart will only populate once all questions for a particular Recommendation have been answered in the Audit Tool worksheet</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</si>
  <si>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
    </r>
    <r>
      <rPr>
        <b/>
        <sz val="11"/>
        <color theme="8"/>
        <rFont val="Calibri"/>
        <family val="2"/>
        <scheme val="minor"/>
      </rPr>
      <t xml:space="preserve">In Excel 365, for example, go to file -&gt; options -&gt; customise ribbon. You can add link to Show the Developer tab - Microsoft Support and Change macro security settings in Excel - Microsoft Support. The spreadsheet should now be functional. </t>
    </r>
    <r>
      <rPr>
        <sz val="11"/>
        <color theme="1"/>
        <rFont val="Calibri"/>
        <family val="2"/>
        <scheme val="minor"/>
      </rPr>
      <t xml:space="preserve">
In </t>
    </r>
    <r>
      <rPr>
        <b/>
        <sz val="11"/>
        <color rgb="FF0070C0"/>
        <rFont val="Calibri"/>
        <family val="2"/>
        <scheme val="minor"/>
      </rPr>
      <t>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s, ok.</t>
    </r>
  </si>
  <si>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</si>
  <si>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</si>
  <si>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50-89</t>
  </si>
  <si>
    <t>90-100</t>
  </si>
  <si>
    <t>Age (on day one of the hospital admission) – years</t>
  </si>
  <si>
    <t>(24-hour clock)</t>
  </si>
  <si>
    <t xml:space="preserve">Date of hospital discharge </t>
  </si>
  <si>
    <t xml:space="preserve">Time of hospital discharge </t>
  </si>
  <si>
    <t>Home</t>
  </si>
  <si>
    <t>Community/rehabilitation hospital</t>
  </si>
  <si>
    <t>Other acute hospital</t>
  </si>
  <si>
    <t>Hospice</t>
  </si>
  <si>
    <t>Care home</t>
  </si>
  <si>
    <t>Answer19</t>
  </si>
  <si>
    <t>Not required</t>
  </si>
  <si>
    <r>
      <t>In the Audit Tool worksheet, there are questions relating to whether there is evidence that an event occurred. 
If there is no evidence of an event occurring and that part of the electronic record/case note is not missing, then answer "</t>
    </r>
    <r>
      <rPr>
        <b/>
        <sz val="11"/>
        <color rgb="FFC00000"/>
        <rFont val="Calibri"/>
        <family val="2"/>
        <scheme val="minor"/>
      </rPr>
      <t>No</t>
    </r>
    <r>
      <rPr>
        <sz val="11"/>
        <color theme="1"/>
        <rFont val="Calibri"/>
        <family val="2"/>
        <scheme val="minor"/>
      </rPr>
      <t>". 
If there is no evidence of an event occurring because that part of the electronic record/case note is missing , then select the "</t>
    </r>
    <r>
      <rPr>
        <b/>
        <sz val="11"/>
        <color rgb="FFC00000"/>
        <rFont val="Calibri"/>
        <family val="2"/>
        <scheme val="minor"/>
      </rPr>
      <t>Not applicable</t>
    </r>
    <r>
      <rPr>
        <sz val="11"/>
        <color theme="1"/>
        <rFont val="Calibri"/>
        <family val="2"/>
        <scheme val="minor"/>
      </rPr>
      <t>" answer in the drop down box (it will not form part of the scoring in the audit tool)</t>
    </r>
  </si>
  <si>
    <t>Learning Disabilities</t>
  </si>
  <si>
    <r>
      <t xml:space="preserve">Thank you for downloading the toolkit for </t>
    </r>
    <r>
      <rPr>
        <i/>
        <sz val="11"/>
        <color theme="1"/>
        <rFont val="Calibri"/>
        <family val="2"/>
        <scheme val="minor"/>
      </rPr>
      <t>'</t>
    </r>
    <r>
      <rPr>
        <i/>
        <sz val="11"/>
        <color rgb="FFC00000"/>
        <rFont val="Calibri"/>
        <family val="2"/>
        <scheme val="minor"/>
      </rPr>
      <t>Learning Together</t>
    </r>
    <r>
      <rPr>
        <i/>
        <sz val="11"/>
        <color theme="1"/>
        <rFont val="Calibri"/>
        <family val="2"/>
        <scheme val="minor"/>
      </rPr>
      <t xml:space="preserve">'. </t>
    </r>
    <r>
      <rPr>
        <sz val="11"/>
        <rFont val="Calibri"/>
        <family val="2"/>
        <scheme val="minor"/>
      </rPr>
      <t>We</t>
    </r>
    <r>
      <rPr>
        <sz val="11"/>
        <color theme="1"/>
        <rFont val="Calibri"/>
        <family val="2"/>
        <scheme val="minor"/>
      </rPr>
      <t xml:space="preserv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</si>
  <si>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t xml:space="preserve">This data collection tool is made up of questions which can be used to assess how well your Trust/Health Board is meeting recommendations made in </t>
    </r>
    <r>
      <rPr>
        <i/>
        <sz val="11"/>
        <color theme="1"/>
        <rFont val="Calibri"/>
        <family val="2"/>
        <scheme val="minor"/>
      </rPr>
      <t>"</t>
    </r>
    <r>
      <rPr>
        <i/>
        <sz val="11"/>
        <color rgb="FFC00000"/>
        <rFont val="Calibri"/>
        <family val="2"/>
        <scheme val="minor"/>
      </rPr>
      <t>Learning Together</t>
    </r>
    <r>
      <rPr>
        <i/>
        <sz val="11"/>
        <rFont val="Calibri"/>
        <family val="2"/>
        <scheme val="minor"/>
      </rPr>
      <t>"</t>
    </r>
  </si>
  <si>
    <t>The report found that people with a learning disability were inconsistently involved in decisions regarding their care. Similarly, carers were not always involved as appropriate. Carers who know the patient well are a valuable resource, but they should not be over-burdened with care duties while a patient is in hospital nor replace the nursing care.</t>
  </si>
  <si>
    <t>Use decision support tools to aid healthcare professionals when assessing mental capacity in patients with a learning disability.</t>
  </si>
  <si>
    <t xml:space="preserve">Rationale </t>
  </si>
  <si>
    <t>Recommendation</t>
  </si>
  <si>
    <t>https://ncepod.org.uk/2026ld.html</t>
  </si>
  <si>
    <t xml:space="preserve">Date of arrival at hospital </t>
  </si>
  <si>
    <t>Time of arrival at hospital</t>
  </si>
  <si>
    <t>9a</t>
  </si>
  <si>
    <t>9b</t>
  </si>
  <si>
    <t>12a</t>
  </si>
  <si>
    <t>12b</t>
  </si>
  <si>
    <t>12c</t>
  </si>
  <si>
    <t>15a</t>
  </si>
  <si>
    <t>15b</t>
  </si>
  <si>
    <t>17a</t>
  </si>
  <si>
    <t>17b</t>
  </si>
  <si>
    <t>Discharge Details</t>
  </si>
  <si>
    <t>Hospital Admission</t>
  </si>
  <si>
    <t>19a</t>
  </si>
  <si>
    <t>19b</t>
  </si>
  <si>
    <t xml:space="preserve">Patient and Carer Involvement </t>
  </si>
  <si>
    <t>Learning Disability Team Involvement</t>
  </si>
  <si>
    <t>Mental Capacity and Consent</t>
  </si>
  <si>
    <t>32a</t>
  </si>
  <si>
    <t>32b</t>
  </si>
  <si>
    <t>Question</t>
  </si>
  <si>
    <t>Reasonable Adjustments</t>
  </si>
  <si>
    <t>Recommendation 1</t>
  </si>
  <si>
    <t>Recommendation 2</t>
  </si>
  <si>
    <t xml:space="preserve">Recommendation 5 </t>
  </si>
  <si>
    <t>28a</t>
  </si>
  <si>
    <t>28b</t>
  </si>
  <si>
    <t>31a</t>
  </si>
  <si>
    <t>31b</t>
  </si>
  <si>
    <t>32c</t>
  </si>
  <si>
    <t>34a</t>
  </si>
  <si>
    <t>34b</t>
  </si>
  <si>
    <r>
      <t xml:space="preserve">Are there any reasonable adjustments which could have helped but were not made? </t>
    </r>
    <r>
      <rPr>
        <sz val="12"/>
        <color rgb="FFC00000"/>
        <rFont val="Calibri"/>
        <family val="2"/>
        <scheme val="minor"/>
      </rPr>
      <t>Free text.</t>
    </r>
  </si>
  <si>
    <t>Homeless</t>
  </si>
  <si>
    <t>Nursing home</t>
  </si>
  <si>
    <t>Supported living</t>
  </si>
  <si>
    <t>Residential home</t>
  </si>
  <si>
    <t>Patient's usual place of residence</t>
  </si>
  <si>
    <t>Was the patient receiving any social support/care?</t>
  </si>
  <si>
    <t>Yes - part time care</t>
  </si>
  <si>
    <t>Yes - full time care</t>
  </si>
  <si>
    <t>Answer20</t>
  </si>
  <si>
    <t>Answer7c</t>
  </si>
  <si>
    <t>Did the patient have any physical disabilities?</t>
  </si>
  <si>
    <t>Type of emergency admission</t>
  </si>
  <si>
    <t>Answer21</t>
  </si>
  <si>
    <t>Medical</t>
  </si>
  <si>
    <t>Surgical</t>
  </si>
  <si>
    <t>Mental health</t>
  </si>
  <si>
    <t>Trauma</t>
  </si>
  <si>
    <t>Was the patient accompanied on admission to hospital by someone they knew?</t>
  </si>
  <si>
    <t>Answer22</t>
  </si>
  <si>
    <t>Yes - family/friend</t>
  </si>
  <si>
    <t>Yes - carer</t>
  </si>
  <si>
    <t>What was the discharge destination?</t>
  </si>
  <si>
    <t>Answer18b</t>
  </si>
  <si>
    <t>Answer18a</t>
  </si>
  <si>
    <t>Own home</t>
  </si>
  <si>
    <t>Transferred to another hospital</t>
  </si>
  <si>
    <t>Patient died</t>
  </si>
  <si>
    <t>Answer18c</t>
  </si>
  <si>
    <t>Can the learning disability be identified on the hospital system or EPR?</t>
  </si>
  <si>
    <t>Was the learning disability recorded in the case notes/EPR at the point of admission?</t>
  </si>
  <si>
    <t>Is there evidence in the case notes/EPR that the patient had a hospital or health and care passport or equivalent document?</t>
  </si>
  <si>
    <t>Answer23</t>
  </si>
  <si>
    <t>N/A - none needed</t>
  </si>
  <si>
    <t>Was a full set of observations taken on arrival (Including respiratory rate, oxygen saturation, blood pressure, consciousness level, temperature, pulse rate, pain score)?</t>
  </si>
  <si>
    <t>Answer24</t>
  </si>
  <si>
    <t>N/A - not required</t>
  </si>
  <si>
    <t>Answer25</t>
  </si>
  <si>
    <t>Were the patient's communication needs documented in the case notes/EPR?</t>
  </si>
  <si>
    <t>32d</t>
  </si>
  <si>
    <t>Answer26</t>
  </si>
  <si>
    <t>N/A - no carer</t>
  </si>
  <si>
    <t>Does the discharge summary include information about the patient's learning disability and any associated reasonable adjustments?</t>
  </si>
  <si>
    <t>Answer27</t>
  </si>
  <si>
    <t>N/A - patient died</t>
  </si>
  <si>
    <t>Given the patient's clinical condition, were all required blood tests undertaken?</t>
  </si>
  <si>
    <t>Were any reasonable adjustments made?</t>
  </si>
  <si>
    <t>Given the patient's clinical condition, were all required radiological investigations undertaken?</t>
  </si>
  <si>
    <t>Was a formal assessment Mental Capacity Assessment documented in the case notes/EPR?</t>
  </si>
  <si>
    <t>No data/Not answered/Not documented/Insufficient data/Unknown</t>
  </si>
  <si>
    <t>Diagnosis of a learning disability was not always recorded on a register/list or patient record systems/in clinical notes. In addition, patients were commonly recorded as having a learning difficulty or the terms used interchangeably.
The current digital infrastructure is embedding inequity for such a vulnerable population. A digital system that can be viewed and accessed across all healthcare settings would enable a structured and proactive response to be able to meet the needs of a person with a learning disability arriving in hospital and prevent healthcare professionals repeating questions or needing to actively share information across services.
There are numerous stages of a patient pathway where assessments are made and could be used to check that a learning disability is correctly recorded for future reference.</t>
  </si>
  <si>
    <t>This study found that patients and their carers were often not asked about the reasonable adjustments they needed during their hospital admission. There is a legal duty to deliver reasonable adjustments for patients. Increased appointment times, a quiet waiting area and easy-read information are often offered but future commissioning needs to consider overall equity of care with a focus on preventative approaches and early healthcare for people with a learning disability. Reasonable adjustments such as support with scans could reduce diagnostic overshadowing when symptoms are misattributed to a disability.</t>
  </si>
  <si>
    <t>A person with a learning disability should not be presumed to lack mental capacity to make health related decisions. There was inconsistency in how mental capacity assessments and best interest decisions were made for the patients in this study. Furthermore, healthcare professionals reported a lack of confidence in assessing the mental capacity of patients with a learning disability.</t>
  </si>
  <si>
    <t>This study highlighted that acute hospital learning disability services did not always exist and when then did, it was often just one person. This did not allow for a 24/7 service needed to care for patients admitted as an emergency. Acute hospital learning disability services provide important support to teams caring for patients with a learning disability who may have limited experience. They can advocate for and optimise communication between patients, carers and clinical teams to support day-to-day care. 
Input from the community learning disability team, who are likely to have known the person and supported them for many years, would be invaluable. They also have connections with primary care and other support agencies, such as accommodation support. Good liaison with the community learning disability team may also facilitate hospital discharge.</t>
  </si>
  <si>
    <t>Further details about each recommendation can be found in the report here:</t>
  </si>
  <si>
    <r>
      <t xml:space="preserve">If NO, why were any blood tests omitted? </t>
    </r>
    <r>
      <rPr>
        <sz val="12"/>
        <color rgb="FFC00000"/>
        <rFont val="Calibri"/>
        <family val="2"/>
        <scheme val="minor"/>
      </rPr>
      <t>Free text.</t>
    </r>
  </si>
  <si>
    <t>T</t>
  </si>
  <si>
    <t>E</t>
  </si>
  <si>
    <t>A</t>
  </si>
  <si>
    <t>C</t>
  </si>
  <si>
    <t>H</t>
  </si>
  <si>
    <t>Acronym</t>
  </si>
  <si>
    <t>Were any reasonable adjustments made? IF yes, is there documentation that:</t>
  </si>
  <si>
    <t>Question Number</t>
  </si>
  <si>
    <t>Time adaptations were made during this admission?</t>
  </si>
  <si>
    <t>Environmental adaptations were made during this admission?</t>
  </si>
  <si>
    <t>Attitude adaptations were made during this admission?</t>
  </si>
  <si>
    <t>Additional assistance adaptatations were made during this admission?</t>
  </si>
  <si>
    <t>Subtotal</t>
  </si>
  <si>
    <t>Clinical Assessments</t>
  </si>
  <si>
    <t>Patient Details</t>
  </si>
  <si>
    <t>This toolkit can be used in conjunction with the Recommendation Checklist. Further implementation tools can be accessed via the link below or by clicking on the adjacent report cover image.</t>
  </si>
  <si>
    <t>Accurately record a person’s identified learning disability in the electronic patient record/clinical notes and in learning disability registers/lists.
-	This information should be accessible across healthcare settings to ensure prompt recognition and proactive care for patients with a learning disability on arrival at hospital.</t>
  </si>
  <si>
    <t>Assess and implement reasonable adjustments for patients with a learning disability. This should be undertaken:
-	Proactively if the reasonable adjustments have been flagged, and in place when the patient arrives in hospital
-	As soon as practicable after arrival/admission to hospital and be reassessed throughout the admission.
The reasonable adjustments should be recorded in the patients electronic record/notes register/list for future admission and on the person’s reasonable adjustment digital flag which will be mandatory in England from September 2026.</t>
  </si>
  <si>
    <t>Consistently and continuously involve people with a learning disability in their care during a hospital admission. This should be from the point of arrival through to discharge. Include:
-	Support from carers as appropriate.
-	Reasonable adjustments at all stages, e.g., using communication tools to support conversations.</t>
  </si>
  <si>
    <t>Commission local learning disability support services to enable equitable access to care for patients with a learning disability who attend or who are admitted to hospital. Consider:
-	 Using multidisciplinary community learning disability services to provide an in-reach service.
-	 Upskilling all healthcare professionals to care for people with a learning disability. 
- Locally assessing how many patients are seen annually to determine the size of the service needed. This would be aided by improved recognition and recording of patients with a learning disability (see recommendation 1).</t>
  </si>
  <si>
    <t>Chart For Recommendation 2       5 Questions about TEACH</t>
  </si>
  <si>
    <t>Was the patient or their carer asked if reasonable adjustments were needed?</t>
  </si>
  <si>
    <t>Was the patient readmitted within 30 days of this admission?</t>
  </si>
  <si>
    <t>If YES, was this readmission related to the original admission under review?</t>
  </si>
  <si>
    <t>Learning Disability Identification and Flagging</t>
  </si>
  <si>
    <t>Discharge and Readmission</t>
  </si>
  <si>
    <t>No - unaccompanied</t>
  </si>
  <si>
    <t>Equality Act (2010) </t>
  </si>
  <si>
    <t>A law that protects people from discrimination in the workplace and in wider society, including healthcare settings.</t>
  </si>
  <si>
    <t xml:space="preserve">Healthcare passport </t>
  </si>
  <si>
    <t>A document that is a quick and easy way to give health and social care professionals more information about you to help them provide right care and treatment. </t>
  </si>
  <si>
    <t>Mental Capacity Act 2005</t>
  </si>
  <si>
    <t>This legislation in England and Wales protects people aged 16+ who may lack the capacity to make specific, daily, or major decisions, such as regarding healthcare, treatment, or finances.</t>
  </si>
  <si>
    <t>Mental capacity assessment</t>
  </si>
  <si>
    <t>A mental capacity assessment determines whether a patient can understand information sufficiently to engage in decision-making about their healthcare.</t>
  </si>
  <si>
    <t xml:space="preserve">Reasonable adjustment </t>
  </si>
  <si>
    <t>A legal requirement to ensure health services are accessible to all disabled people.</t>
  </si>
  <si>
    <t>Royal College of Physicians - Acute care toolkit 16</t>
  </si>
  <si>
    <t xml:space="preserve">To consider reasonable adjustments for your patients, you can use the TEACH acronym to help you think this through:
</t>
  </si>
  <si>
    <t>T = time 
(e.g. extra time to explain condition)
Clinical assessments may need more time, which may mean factoring this into working plans, breaking it down into manageable yet effective components, scheduling with carers, or completing assessments outside standard times such as ward rounds.</t>
  </si>
  <si>
    <t>E = environment
(e.g. quiet private room, noise cancelling headphones)
Consider noise, lighting, equipment such as bed height, personal belongings. Would a side room be appropriate?</t>
  </si>
  <si>
    <t>A = attitude
Consider more open visiting or sharing caring duties in hospital. Consider less frequent monitoring of vital signs or laboratory tests, when the patient is stable.</t>
  </si>
  <si>
    <t>C = communication
(e.g. speaking clearly, accessible information, learning disability team involvement)
Use communication aids such as pictures, and ensure that communication is non-threatening and non-technical.</t>
  </si>
  <si>
    <t>H = help
(e.g. from someone the patient knows, involving advocates)
For example, ask for help from a learning disability team.</t>
  </si>
  <si>
    <t>Definitions</t>
  </si>
  <si>
    <t>Did the patient have capacity to make treatment decisions about their care?</t>
  </si>
  <si>
    <r>
      <t xml:space="preserve">If NO, is there evidence that a lack of capacity was assumed? 
</t>
    </r>
    <r>
      <rPr>
        <sz val="12"/>
        <color rgb="FFC00000"/>
        <rFont val="Calibri"/>
        <family val="2"/>
        <scheme val="minor"/>
      </rPr>
      <t>"Yes" scored as a negative</t>
    </r>
  </si>
  <si>
    <r>
      <rPr>
        <sz val="12"/>
        <color theme="1"/>
        <rFont val="Calibri"/>
        <family val="2"/>
        <scheme val="minor"/>
      </rPr>
      <t>This tool has been designed to review the quality of care provided to adults with a learning disability who were admitted to hospital acutely unwell.</t>
    </r>
    <r>
      <rPr>
        <b/>
        <sz val="12"/>
        <color rgb="FFC00000"/>
        <rFont val="Calibri"/>
        <family val="2"/>
        <scheme val="minor"/>
      </rPr>
      <t xml:space="preserve">
Inclusion criteria:</t>
    </r>
    <r>
      <rPr>
        <b/>
        <sz val="12"/>
        <color theme="1"/>
        <rFont val="Calibri"/>
        <family val="2"/>
        <scheme val="minor"/>
      </rPr>
      <t xml:space="preserve">
</t>
    </r>
    <r>
      <rPr>
        <sz val="12"/>
        <color theme="1"/>
        <rFont val="Calibri"/>
        <family val="2"/>
        <scheme val="minor"/>
      </rPr>
      <t>In the NCEPOD study, all patients aged 18 years and over, with a learning disability, who were admitted to hospital as an emergency between 1st July and 30th September 2024 inclusive were included in the study.</t>
    </r>
    <r>
      <rPr>
        <b/>
        <sz val="12"/>
        <color theme="1"/>
        <rFont val="Calibri"/>
        <family val="2"/>
        <scheme val="minor"/>
      </rPr>
      <t xml:space="preserve">
</t>
    </r>
    <r>
      <rPr>
        <b/>
        <sz val="12"/>
        <color rgb="FFC00000"/>
        <rFont val="Calibri"/>
        <family val="2"/>
        <scheme val="minor"/>
      </rPr>
      <t xml:space="preserve">
Exclusion criteria: 
</t>
    </r>
    <r>
      <rPr>
        <sz val="12"/>
        <color theme="1"/>
        <rFont val="Calibri"/>
        <family val="2"/>
        <scheme val="minor"/>
      </rPr>
      <t>In the NCEPOD study, patients admitted as a day case, including same day emergency care (SDEC) admissions were excluded, as there would not be enough data to review.</t>
    </r>
  </si>
  <si>
    <t>If NO to 32a, where capacity was found to be lacking, was a Best Interests decision documented in the case notes/EPR??</t>
  </si>
  <si>
    <t>If NO to 32a, was it documented in the case notes/EPR that an IMCA was considered/ involved?</t>
  </si>
  <si>
    <t>If NO to 32a, was it documented in the case notes/EPR that a DoLS application was made during the admission?</t>
  </si>
  <si>
    <t>Is there evidence in the case notes/EPR that the learning disability team reviewed this patient during the admission?</t>
  </si>
  <si>
    <t>Was it documented in the case notes/EPR that the learning disability team was contacted during this admission?</t>
  </si>
  <si>
    <t>Was it documented in the case notes/EPR that information was provided to the patient in an accessible format during the admission and at discharge?</t>
  </si>
  <si>
    <t>Was it documented in the case notes/EPR that the patient was involved in decisions about their care?</t>
  </si>
  <si>
    <t>Was it documented in the case notes/EPR that the patient's carer was involved in decisions about their care?</t>
  </si>
  <si>
    <t xml:space="preserve"> (free text)</t>
  </si>
  <si>
    <r>
      <t xml:space="preserve">If NO to 15a, which observations were not recorded. </t>
    </r>
    <r>
      <rPr>
        <sz val="12"/>
        <color rgb="FFC00000"/>
        <rFont val="Calibri"/>
        <family val="2"/>
        <scheme val="minor"/>
      </rPr>
      <t>Free text.</t>
    </r>
  </si>
  <si>
    <r>
      <t xml:space="preserve">Ethnicity </t>
    </r>
    <r>
      <rPr>
        <sz val="12"/>
        <color rgb="FFC00000"/>
        <rFont val="Calibri"/>
        <family val="2"/>
        <scheme val="minor"/>
      </rPr>
      <t>(free text)</t>
    </r>
  </si>
  <si>
    <t>Free text</t>
  </si>
  <si>
    <r>
      <t xml:space="preserve">List any comorbidities the patient had which were recorded in the case notes/electronic patient record (EPR). If none, leave blank. </t>
    </r>
    <r>
      <rPr>
        <sz val="12"/>
        <color rgb="FFC00000"/>
        <rFont val="Calibri"/>
        <family val="2"/>
        <scheme val="minor"/>
      </rPr>
      <t>Free text.</t>
    </r>
  </si>
  <si>
    <r>
      <t xml:space="preserve">List the number of medications the patient was taking on admission. If none, leave blank. </t>
    </r>
    <r>
      <rPr>
        <sz val="12"/>
        <color rgb="FFC00000"/>
        <rFont val="Calibri"/>
        <family val="2"/>
        <scheme val="minor"/>
      </rPr>
      <t>Free text.</t>
    </r>
  </si>
  <si>
    <r>
      <t xml:space="preserve">If NO, why were any radiological investigations omitted? </t>
    </r>
    <r>
      <rPr>
        <sz val="12"/>
        <color rgb="FFC00000"/>
        <rFont val="Calibri"/>
        <family val="2"/>
        <scheme val="minor"/>
      </rPr>
      <t>Free text.</t>
    </r>
  </si>
  <si>
    <t>If YES to 19a, was a reasonable adjustments plan documented in the case notes/EPR?</t>
  </si>
  <si>
    <r>
      <t xml:space="preserve">If YES to 19a, was it documented in the case notes/EPR that </t>
    </r>
    <r>
      <rPr>
        <b/>
        <sz val="12"/>
        <color theme="1"/>
        <rFont val="Calibri"/>
        <family val="2"/>
        <scheme val="minor"/>
      </rPr>
      <t>time</t>
    </r>
    <r>
      <rPr>
        <sz val="12"/>
        <color theme="1"/>
        <rFont val="Calibri"/>
        <family val="2"/>
        <scheme val="minor"/>
      </rPr>
      <t xml:space="preserve"> adaptations were made during this admission?</t>
    </r>
  </si>
  <si>
    <r>
      <t xml:space="preserve">If YES to 19a, was it documented in the case notes/EPR that </t>
    </r>
    <r>
      <rPr>
        <b/>
        <sz val="12"/>
        <color theme="1"/>
        <rFont val="Calibri"/>
        <family val="2"/>
        <scheme val="minor"/>
      </rPr>
      <t>environmental</t>
    </r>
    <r>
      <rPr>
        <sz val="12"/>
        <color theme="1"/>
        <rFont val="Calibri"/>
        <family val="2"/>
        <scheme val="minor"/>
      </rPr>
      <t xml:space="preserve"> adaptations were made during this admission?</t>
    </r>
  </si>
  <si>
    <r>
      <t xml:space="preserve">If YES to 19a, was it documented in the case notes/EPR that </t>
    </r>
    <r>
      <rPr>
        <b/>
        <sz val="12"/>
        <color theme="1"/>
        <rFont val="Calibri"/>
        <family val="2"/>
        <scheme val="minor"/>
      </rPr>
      <t>attitude</t>
    </r>
    <r>
      <rPr>
        <sz val="12"/>
        <color theme="1"/>
        <rFont val="Calibri"/>
        <family val="2"/>
        <scheme val="minor"/>
      </rPr>
      <t xml:space="preserve"> adaptations were made during this admission?</t>
    </r>
  </si>
  <si>
    <r>
      <t xml:space="preserve">If YES to 19a, was it documented in the case notes/EPR that </t>
    </r>
    <r>
      <rPr>
        <b/>
        <sz val="12"/>
        <color theme="1"/>
        <rFont val="Calibri"/>
        <family val="2"/>
        <scheme val="minor"/>
      </rPr>
      <t>additional assistance</t>
    </r>
    <r>
      <rPr>
        <sz val="12"/>
        <color theme="1"/>
        <rFont val="Calibri"/>
        <family val="2"/>
        <scheme val="minor"/>
      </rPr>
      <t xml:space="preserve"> adaptations were made during this admission?</t>
    </r>
  </si>
  <si>
    <t>Deprivation of Liberty Safeguards (DoLS)</t>
  </si>
  <si>
    <t xml:space="preserve">A legal form completed when a person aged 18 or over does not have the mental capacity to consent to their care arrangements, and they need to be deprived of their liberty. </t>
  </si>
  <si>
    <t>A legal safeguard for people who lack the capacity to make specific important decisions: including making decisions about where they live and about serious medical treatment options. IMCAs are mainly instructed to represent people where there is no one independent of services, such as a family member or friend, who is able to represent the person.</t>
  </si>
  <si>
    <t>Independent Mental Capacity Advocates (IMCAs)</t>
  </si>
  <si>
    <t>Time</t>
  </si>
  <si>
    <t>Attitude</t>
  </si>
  <si>
    <t>Communication</t>
  </si>
  <si>
    <t>Help</t>
  </si>
  <si>
    <t>Communication adaptations were made during this admission?</t>
  </si>
  <si>
    <r>
      <t xml:space="preserve">If YES to 19a, was it documented in the case notes/EPR that </t>
    </r>
    <r>
      <rPr>
        <b/>
        <sz val="12"/>
        <color theme="1"/>
        <rFont val="Calibri"/>
        <family val="2"/>
        <scheme val="minor"/>
      </rPr>
      <t>communication</t>
    </r>
    <r>
      <rPr>
        <sz val="12"/>
        <color theme="1"/>
        <rFont val="Calibri"/>
        <family val="2"/>
        <scheme val="minor"/>
      </rPr>
      <t xml:space="preserve"> adaptations were made during this admission?</t>
    </r>
  </si>
  <si>
    <t>Reasonable Adjustment Category</t>
  </si>
  <si>
    <t>Environment</t>
  </si>
  <si>
    <r>
      <t xml:space="preserve">Patient 10
</t>
    </r>
    <r>
      <rPr>
        <i/>
        <sz val="12"/>
        <color theme="1"/>
        <rFont val="Calibri"/>
        <family val="2"/>
        <scheme val="minor"/>
      </rPr>
      <t>(This tool has been set up for up to 10 patients. If inserting details of more patients, add rows above this row so that the formulae below are not affected. Once you've inserted the new rows, drag and drop any formulae down from the row above)</t>
    </r>
  </si>
  <si>
    <t>https://ncepod.org.uk/2026learningdisability.html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</si>
</sst>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dd/mm/yyyy;@"/>
  </numFmts>
  <fonts count="38"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i/>
      <sz val="11"/>
      <color rgb="FFC00000"/>
      <name val="Calibri"/>
      <family val="2"/>
      <scheme val="minor"/>
    </font>
    <font>
      <i/>
      <sz val="11"/>
      <name val="Calibri"/>
      <family val="2"/>
      <scheme val="minor"/>
    </font>
    <font>
      <i/>
      <sz val="12"/>
      <color theme="1"/>
      <name val="Calibri"/>
      <family val="2"/>
      <scheme val="minor"/>
    </font>
    <font>
      <b/>
      <sz val="11"/>
      <color theme="4"/>
      <name val="Calibri"/>
      <family val="2"/>
      <scheme val="minor"/>
    </font>
    <font>
      <sz val="11"/>
      <name val="Aptos"/>
      <family val="2"/>
    </font>
    <font>
      <b/>
      <sz val="11"/>
      <color rgb="FF0070C0"/>
      <name val="Calibri"/>
      <family val="2"/>
      <scheme val="minor"/>
    </font>
    <font>
      <b/>
      <sz val="11"/>
      <color theme="8"/>
      <name val="Calibri"/>
      <family val="2"/>
      <scheme val="minor"/>
    </font>
    <font>
      <u/>
      <sz val="12"/>
      <color theme="10"/>
      <name val="Calibri"/>
      <family val="2"/>
      <scheme val="minor"/>
    </font>
    <font>
      <sz val="12"/>
      <color rgb="FF000000"/>
      <name val="Calibri"/>
      <family val="2"/>
      <scheme val="minor"/>
    </font>
    <font>
      <sz val="11"/>
      <color rgb="FF000000"/>
      <name val="Calibri"/>
    </font>
    <font>
      <sz val="26"/>
      <color theme="1"/>
      <name val="Calibri"/>
      <family val="2"/>
      <scheme val="minor"/>
    </font>
    <font>
      <b/>
      <sz val="12"/>
      <color rgb="FF000000"/>
      <name val="Calibri"/>
      <family val="2"/>
      <scheme val="minor"/>
    </font>
    <font>
      <u/>
      <sz val="11"/>
      <color theme="10"/>
      <name val="Calibri"/>
      <family val="2"/>
      <scheme val="minor"/>
    </font>
    <font>
      <sz val="11.5"/>
      <color theme="1"/>
      <name val="Segoe UI"/>
      <family val="2"/>
    </font>
    <font>
      <b/>
      <sz val="11.5"/>
      <color rgb="FF084F6A"/>
      <name val="Segoe UI"/>
      <family val="2"/>
    </font>
    <font>
      <u/>
      <sz val="11.5"/>
      <color theme="10"/>
      <name val="Segoe UI"/>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ck">
        <color auto="1"/>
      </bottom>
      <diagonal/>
    </border>
    <border>
      <left style="medium">
        <color indexed="64"/>
      </left>
      <right style="medium">
        <color indexed="64"/>
      </right>
      <top/>
      <bottom style="medium">
        <color rgb="FF000000"/>
      </bottom>
      <diagonal/>
    </border>
    <border>
      <left style="medium">
        <color rgb="FF465A78"/>
      </left>
      <right style="medium">
        <color rgb="FF465A78"/>
      </right>
      <top style="medium">
        <color rgb="FF465A78"/>
      </top>
      <bottom style="medium">
        <color rgb="FF465A78"/>
      </bottom>
      <diagonal/>
    </border>
    <border>
      <left/>
      <right style="medium">
        <color rgb="FF465A78"/>
      </right>
      <top style="medium">
        <color rgb="FF465A78"/>
      </top>
      <bottom style="medium">
        <color rgb="FF465A78"/>
      </bottom>
      <diagonal/>
    </border>
    <border>
      <left style="medium">
        <color rgb="FF465A78"/>
      </left>
      <right style="medium">
        <color rgb="FF465A78"/>
      </right>
      <top/>
      <bottom style="medium">
        <color rgb="FF465A78"/>
      </bottom>
      <diagonal/>
    </border>
    <border>
      <left/>
      <right style="medium">
        <color rgb="FF465A78"/>
      </right>
      <top/>
      <bottom style="medium">
        <color rgb="FF465A78"/>
      </bottom>
      <diagonal/>
    </border>
    <border>
      <left style="medium">
        <color rgb="FF465A78"/>
      </left>
      <right style="medium">
        <color rgb="FF465A78"/>
      </right>
      <top style="medium">
        <color rgb="FF465A78"/>
      </top>
      <bottom/>
      <diagonal/>
    </border>
    <border>
      <left/>
      <right style="medium">
        <color rgb="FF465A78"/>
      </right>
      <top style="medium">
        <color rgb="FF465A78"/>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1" fillId="0" borderId="0"/>
    <xf numFmtId="0" fontId="34" fillId="0" borderId="0" applyNumberFormat="0" applyFill="0" applyBorder="0" applyAlignment="0" applyProtection="0"/>
  </cellStyleXfs>
  <cellXfs count="205">
    <xf numFmtId="0" fontId="0" fillId="0" borderId="0" xfId="0"/>
    <xf numFmtId="0" fontId="9" fillId="0" borderId="0" xfId="0" applyFont="1" applyAlignment="1">
      <alignment horizontal="center" vertical="top" wrapText="1"/>
    </xf>
    <xf numFmtId="0" fontId="12" fillId="2" borderId="0" xfId="0" applyFont="1" applyFill="1" applyAlignment="1">
      <alignment horizontal="left" vertical="top" wrapText="1"/>
    </xf>
    <xf numFmtId="0" fontId="9" fillId="0" borderId="0" xfId="0" applyFont="1" applyAlignment="1">
      <alignment horizontal="left" vertical="top" wrapText="1"/>
    </xf>
    <xf numFmtId="1" fontId="9" fillId="0" borderId="0" xfId="0" applyNumberFormat="1" applyFont="1" applyAlignment="1">
      <alignment horizontal="left" vertical="top" wrapText="1"/>
    </xf>
    <xf numFmtId="0" fontId="0" fillId="0" borderId="0" xfId="0" applyAlignment="1">
      <alignment horizontal="left"/>
    </xf>
    <xf numFmtId="0" fontId="14" fillId="0" borderId="0" xfId="0" applyFont="1"/>
    <xf numFmtId="0" fontId="1" fillId="0" borderId="0" xfId="0" applyFont="1"/>
    <xf numFmtId="0" fontId="13" fillId="2" borderId="0" xfId="0" applyFont="1" applyFill="1" applyAlignment="1">
      <alignment horizontal="left" vertical="top" wrapText="1"/>
    </xf>
    <xf numFmtId="0" fontId="11" fillId="2" borderId="2" xfId="0" applyFont="1" applyFill="1" applyBorder="1" applyAlignment="1">
      <alignment horizontal="left" vertical="top" wrapText="1"/>
    </xf>
    <xf numFmtId="0" fontId="8" fillId="2" borderId="8" xfId="0" applyFont="1" applyFill="1" applyBorder="1" applyAlignment="1">
      <alignment horizontal="left" vertical="top" wrapText="1"/>
    </xf>
    <xf numFmtId="1" fontId="11" fillId="0" borderId="1"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0" fontId="9" fillId="2" borderId="0" xfId="0" applyFont="1" applyFill="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8" fillId="2" borderId="0" xfId="0" applyFont="1" applyFill="1"/>
    <xf numFmtId="0" fontId="19" fillId="2" borderId="0" xfId="0" applyFont="1" applyFill="1"/>
    <xf numFmtId="0" fontId="9" fillId="0" borderId="1" xfId="0" applyFont="1" applyBorder="1" applyAlignment="1">
      <alignment horizontal="center" vertical="top" wrapText="1"/>
    </xf>
    <xf numFmtId="0" fontId="17" fillId="2" borderId="0" xfId="0" applyFont="1" applyFill="1" applyAlignment="1">
      <alignment vertical="top" wrapText="1"/>
    </xf>
    <xf numFmtId="0" fontId="2" fillId="2" borderId="0" xfId="0" applyFont="1" applyFill="1" applyAlignment="1">
      <alignment vertical="top" wrapText="1"/>
    </xf>
    <xf numFmtId="0" fontId="19" fillId="2" borderId="0" xfId="0" applyFont="1" applyFill="1" applyAlignment="1">
      <alignment vertical="top" wrapText="1"/>
    </xf>
    <xf numFmtId="1" fontId="5" fillId="0" borderId="1" xfId="0" applyNumberFormat="1" applyFont="1" applyBorder="1" applyAlignment="1">
      <alignment horizontal="center"/>
    </xf>
    <xf numFmtId="0" fontId="9" fillId="0" borderId="21" xfId="0" applyFont="1" applyBorder="1" applyAlignment="1">
      <alignment horizontal="center" vertical="top" wrapText="1"/>
    </xf>
    <xf numFmtId="0" fontId="19" fillId="0" borderId="5" xfId="0" applyFont="1" applyBorder="1" applyAlignment="1">
      <alignment horizontal="right"/>
    </xf>
    <xf numFmtId="0" fontId="18" fillId="2" borderId="26" xfId="0" applyFont="1" applyFill="1" applyBorder="1"/>
    <xf numFmtId="0" fontId="18" fillId="2" borderId="27" xfId="0" applyFont="1" applyFill="1" applyBorder="1"/>
    <xf numFmtId="0" fontId="19" fillId="2" borderId="28" xfId="0" applyFont="1" applyFill="1" applyBorder="1"/>
    <xf numFmtId="0" fontId="18" fillId="2" borderId="23" xfId="0" applyFont="1" applyFill="1" applyBorder="1"/>
    <xf numFmtId="0" fontId="19" fillId="2" borderId="23" xfId="0" applyFont="1" applyFill="1" applyBorder="1"/>
    <xf numFmtId="20" fontId="9" fillId="0" borderId="0" xfId="0" applyNumberFormat="1" applyFont="1" applyAlignment="1">
      <alignment horizontal="center" vertical="top" wrapText="1"/>
    </xf>
    <xf numFmtId="0" fontId="10" fillId="0" borderId="1" xfId="0" applyFont="1" applyBorder="1" applyAlignment="1">
      <alignment horizontal="left" vertical="top" wrapText="1"/>
    </xf>
    <xf numFmtId="0" fontId="9" fillId="4" borderId="1" xfId="0" applyFont="1" applyFill="1" applyBorder="1" applyAlignment="1">
      <alignment horizontal="center" vertical="top" wrapText="1"/>
    </xf>
    <xf numFmtId="0" fontId="8" fillId="4" borderId="0" xfId="0" applyFont="1" applyFill="1" applyAlignment="1">
      <alignment horizontal="center" vertical="top" wrapText="1"/>
    </xf>
    <xf numFmtId="0" fontId="9" fillId="4" borderId="0" xfId="0" applyFont="1" applyFill="1" applyAlignment="1">
      <alignment horizontal="center" vertical="top" wrapText="1"/>
    </xf>
    <xf numFmtId="0" fontId="15" fillId="2" borderId="0" xfId="0" applyFont="1" applyFill="1" applyAlignment="1">
      <alignment horizontal="left" vertical="top" wrapText="1"/>
    </xf>
    <xf numFmtId="0" fontId="15" fillId="2" borderId="22" xfId="0" applyFont="1" applyFill="1" applyBorder="1" applyAlignment="1">
      <alignment horizontal="left" vertical="top" wrapText="1"/>
    </xf>
    <xf numFmtId="0" fontId="8" fillId="0" borderId="0" xfId="0" applyFont="1" applyAlignment="1">
      <alignment horizontal="center" vertical="top" wrapText="1"/>
    </xf>
    <xf numFmtId="1" fontId="9" fillId="0" borderId="0" xfId="0" applyNumberFormat="1" applyFont="1" applyAlignment="1">
      <alignment horizontal="center" vertical="top" wrapText="1"/>
    </xf>
    <xf numFmtId="0" fontId="26" fillId="0" borderId="0" xfId="0" applyFont="1" applyAlignment="1">
      <alignment vertical="top" wrapText="1"/>
    </xf>
    <xf numFmtId="0" fontId="25" fillId="0" borderId="23" xfId="0" applyFont="1" applyBorder="1"/>
    <xf numFmtId="0" fontId="25" fillId="0" borderId="0" xfId="0" applyFont="1"/>
    <xf numFmtId="0" fontId="25" fillId="0" borderId="28" xfId="0" applyFont="1" applyBorder="1"/>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5" xfId="0" applyFont="1" applyBorder="1" applyAlignment="1">
      <alignment horizontal="center" vertical="top" wrapText="1"/>
    </xf>
    <xf numFmtId="0" fontId="20" fillId="2" borderId="0" xfId="0" applyFont="1" applyFill="1" applyAlignment="1" applyProtection="1">
      <alignment horizontal="center" vertical="top" wrapText="1"/>
      <protection locked="0"/>
    </xf>
    <xf numFmtId="0" fontId="16" fillId="0" borderId="0" xfId="0" applyFont="1" applyAlignment="1">
      <alignment vertical="top" wrapText="1"/>
    </xf>
    <xf numFmtId="0" fontId="9" fillId="0" borderId="3" xfId="0" applyFont="1" applyBorder="1" applyAlignment="1">
      <alignment horizontal="center" vertical="top" wrapText="1"/>
    </xf>
    <xf numFmtId="0" fontId="15" fillId="0" borderId="0" xfId="0" applyFont="1" applyAlignment="1">
      <alignment vertical="top" wrapText="1"/>
    </xf>
    <xf numFmtId="0" fontId="9" fillId="0" borderId="0" xfId="0" applyFont="1"/>
    <xf numFmtId="0" fontId="0" fillId="2" borderId="0" xfId="0" applyFill="1"/>
    <xf numFmtId="0" fontId="0" fillId="2" borderId="0" xfId="0" applyFill="1" applyAlignment="1" applyProtection="1">
      <alignment vertical="top" wrapText="1"/>
      <protection locked="0"/>
    </xf>
    <xf numFmtId="0" fontId="0" fillId="2" borderId="0" xfId="0" applyFill="1" applyAlignment="1">
      <alignment vertical="top"/>
    </xf>
    <xf numFmtId="0" fontId="0" fillId="0" borderId="0" xfId="0" applyAlignment="1" applyProtection="1">
      <alignment vertical="top" wrapText="1"/>
      <protection locked="0"/>
    </xf>
    <xf numFmtId="0" fontId="0" fillId="0" borderId="0" xfId="0" applyAlignment="1">
      <alignment vertical="top"/>
    </xf>
    <xf numFmtId="0" fontId="0" fillId="2" borderId="0" xfId="0" applyFill="1" applyAlignment="1">
      <alignment vertical="top" wrapText="1"/>
    </xf>
    <xf numFmtId="0" fontId="0" fillId="2" borderId="23" xfId="0" applyFill="1" applyBorder="1"/>
    <xf numFmtId="0" fontId="0" fillId="2" borderId="28" xfId="0" applyFill="1" applyBorder="1"/>
    <xf numFmtId="0" fontId="0" fillId="0" borderId="23" xfId="0" applyBorder="1"/>
    <xf numFmtId="0" fontId="0" fillId="0" borderId="24" xfId="0" applyBorder="1"/>
    <xf numFmtId="0" fontId="0" fillId="0" borderId="25" xfId="0" applyBorder="1"/>
    <xf numFmtId="0" fontId="0" fillId="0" borderId="28" xfId="0" applyBorder="1"/>
    <xf numFmtId="0" fontId="0" fillId="0" borderId="0" xfId="0" applyAlignment="1">
      <alignment horizontal="left" vertical="top" wrapText="1"/>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1" fontId="0" fillId="0" borderId="0" xfId="0" applyNumberFormat="1" applyAlignment="1">
      <alignment horizontal="center" vertical="center"/>
    </xf>
    <xf numFmtId="1" fontId="0" fillId="0" borderId="0" xfId="0" applyNumberFormat="1" applyAlignment="1">
      <alignment vertical="center"/>
    </xf>
    <xf numFmtId="1" fontId="6" fillId="2" borderId="5" xfId="0" applyNumberFormat="1" applyFont="1" applyFill="1" applyBorder="1" applyAlignment="1">
      <alignment horizontal="right"/>
    </xf>
    <xf numFmtId="1" fontId="7" fillId="2" borderId="5" xfId="0" applyNumberFormat="1" applyFont="1" applyFill="1" applyBorder="1" applyAlignment="1">
      <alignment horizontal="right"/>
    </xf>
    <xf numFmtId="164" fontId="9" fillId="0" borderId="0" xfId="0" applyNumberFormat="1" applyFont="1" applyAlignment="1">
      <alignment horizontal="center" vertical="center" wrapText="1"/>
    </xf>
    <xf numFmtId="164" fontId="9" fillId="0" borderId="22"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165" fontId="9" fillId="0" borderId="22" xfId="0" applyNumberFormat="1" applyFont="1" applyBorder="1" applyAlignment="1">
      <alignment horizontal="center" vertical="center" wrapText="1"/>
    </xf>
    <xf numFmtId="20" fontId="9" fillId="0" borderId="0" xfId="0" applyNumberFormat="1" applyFont="1" applyAlignment="1">
      <alignment horizontal="center" vertical="center" wrapText="1"/>
    </xf>
    <xf numFmtId="20" fontId="9" fillId="0" borderId="2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center" wrapText="1"/>
    </xf>
    <xf numFmtId="0" fontId="15" fillId="2" borderId="29" xfId="0" applyFont="1" applyFill="1" applyBorder="1" applyAlignment="1">
      <alignment horizontal="center" vertical="center" wrapText="1"/>
    </xf>
    <xf numFmtId="0" fontId="9" fillId="0" borderId="31" xfId="0" applyFont="1" applyBorder="1" applyAlignment="1">
      <alignment horizontal="left" vertical="top" wrapText="1"/>
    </xf>
    <xf numFmtId="0" fontId="29" fillId="4" borderId="1" xfId="1" applyFont="1" applyFill="1" applyBorder="1" applyAlignment="1" applyProtection="1">
      <alignment horizontal="center" vertical="top" wrapText="1"/>
    </xf>
    <xf numFmtId="0" fontId="15" fillId="0" borderId="39" xfId="0" applyFont="1" applyBorder="1" applyAlignment="1">
      <alignment horizontal="left" vertical="top" wrapText="1"/>
    </xf>
    <xf numFmtId="1" fontId="19" fillId="3" borderId="1" xfId="0" applyNumberFormat="1" applyFont="1" applyFill="1" applyBorder="1" applyAlignment="1">
      <alignment horizontal="center" vertical="center"/>
    </xf>
    <xf numFmtId="0" fontId="19" fillId="3" borderId="1" xfId="0" applyFont="1" applyFill="1" applyBorder="1" applyAlignment="1">
      <alignment horizontal="center" vertical="center"/>
    </xf>
    <xf numFmtId="0" fontId="12" fillId="2" borderId="1"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30" xfId="0" applyFont="1" applyFill="1" applyBorder="1" applyAlignment="1">
      <alignment horizontal="left" vertical="top" wrapText="1"/>
    </xf>
    <xf numFmtId="0" fontId="30" fillId="0" borderId="42" xfId="2" applyFont="1" applyBorder="1" applyAlignment="1">
      <alignment horizontal="justify" vertical="center" wrapText="1"/>
    </xf>
    <xf numFmtId="0" fontId="30" fillId="0" borderId="2" xfId="2" applyFont="1" applyBorder="1" applyAlignment="1">
      <alignment vertical="center" wrapText="1"/>
    </xf>
    <xf numFmtId="0" fontId="30" fillId="0" borderId="43" xfId="2" applyFont="1" applyBorder="1" applyAlignment="1">
      <alignment horizontal="justify" vertical="center" wrapText="1"/>
    </xf>
    <xf numFmtId="0" fontId="30" fillId="0" borderId="43" xfId="2" applyFont="1" applyBorder="1" applyAlignment="1">
      <alignment vertical="center" wrapText="1"/>
    </xf>
    <xf numFmtId="0" fontId="9" fillId="4" borderId="3" xfId="0" applyFont="1" applyFill="1" applyBorder="1" applyAlignment="1">
      <alignment horizontal="center" vertical="top" wrapText="1"/>
    </xf>
    <xf numFmtId="1" fontId="9" fillId="0" borderId="0" xfId="0" applyNumberFormat="1" applyFont="1" applyAlignment="1">
      <alignment horizontal="center" vertical="center" wrapText="1"/>
    </xf>
    <xf numFmtId="0" fontId="4" fillId="0" borderId="0" xfId="1" applyAlignment="1" applyProtection="1">
      <alignment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8" fillId="2" borderId="8" xfId="0" applyFont="1" applyFill="1" applyBorder="1" applyAlignment="1">
      <alignment horizontal="left" vertical="center" wrapText="1"/>
    </xf>
    <xf numFmtId="0" fontId="12" fillId="0" borderId="0" xfId="0" applyFont="1" applyAlignment="1">
      <alignment horizontal="center" vertical="center" wrapText="1"/>
    </xf>
    <xf numFmtId="0" fontId="30" fillId="0" borderId="44" xfId="2" applyFont="1" applyBorder="1" applyAlignment="1">
      <alignment horizontal="left" vertical="center" wrapText="1"/>
    </xf>
    <xf numFmtId="0" fontId="30" fillId="0" borderId="40" xfId="2" applyFont="1" applyBorder="1" applyAlignment="1">
      <alignment vertical="center" wrapText="1"/>
    </xf>
    <xf numFmtId="0" fontId="9" fillId="0" borderId="38" xfId="0" applyFont="1" applyBorder="1" applyAlignment="1">
      <alignment horizontal="center" vertical="top" wrapText="1"/>
    </xf>
    <xf numFmtId="0" fontId="12" fillId="0" borderId="0" xfId="0" applyFont="1" applyAlignment="1">
      <alignment horizontal="left" vertical="top" wrapText="1"/>
    </xf>
    <xf numFmtId="0" fontId="11" fillId="0" borderId="0" xfId="0" applyFont="1" applyAlignment="1">
      <alignment horizontal="center" vertical="top" wrapText="1"/>
    </xf>
    <xf numFmtId="1" fontId="12" fillId="0" borderId="0" xfId="0" applyNumberFormat="1" applyFont="1" applyAlignment="1">
      <alignment horizontal="left" vertical="top" wrapText="1"/>
    </xf>
    <xf numFmtId="1" fontId="12" fillId="0" borderId="0" xfId="0" applyNumberFormat="1" applyFont="1" applyAlignment="1">
      <alignment horizontal="center" vertical="top" wrapText="1"/>
    </xf>
    <xf numFmtId="0" fontId="9" fillId="0" borderId="47" xfId="0" applyFont="1" applyBorder="1" applyAlignment="1">
      <alignment horizontal="center" vertical="center" wrapText="1"/>
    </xf>
    <xf numFmtId="0" fontId="9" fillId="4" borderId="32" xfId="0" applyFont="1" applyFill="1" applyBorder="1" applyAlignment="1">
      <alignment horizontal="center" vertical="top" wrapText="1"/>
    </xf>
    <xf numFmtId="0" fontId="0" fillId="0" borderId="37" xfId="0" applyBorder="1" applyAlignment="1">
      <alignment horizontal="center" vertical="center" wrapText="1"/>
    </xf>
    <xf numFmtId="0" fontId="9" fillId="0" borderId="10" xfId="0" applyFont="1" applyBorder="1" applyAlignment="1">
      <alignment horizontal="center" vertical="top" wrapText="1"/>
    </xf>
    <xf numFmtId="0" fontId="30" fillId="0" borderId="48" xfId="2" applyFont="1" applyBorder="1" applyAlignment="1">
      <alignment vertical="center" wrapText="1"/>
    </xf>
    <xf numFmtId="0" fontId="30" fillId="0" borderId="41" xfId="2" applyFont="1" applyBorder="1" applyAlignment="1">
      <alignment horizontal="justify" vertical="center" wrapText="1"/>
    </xf>
    <xf numFmtId="0" fontId="33" fillId="0" borderId="10" xfId="2" applyFont="1" applyBorder="1" applyAlignment="1">
      <alignment vertical="center" wrapText="1"/>
    </xf>
    <xf numFmtId="0" fontId="11" fillId="0" borderId="31" xfId="0" applyFont="1" applyBorder="1" applyAlignment="1">
      <alignment horizontal="left" vertical="top" wrapText="1"/>
    </xf>
    <xf numFmtId="0" fontId="4" fillId="0" borderId="22" xfId="1" applyBorder="1" applyAlignment="1" applyProtection="1">
      <alignment vertical="center"/>
    </xf>
    <xf numFmtId="0" fontId="8" fillId="0" borderId="2" xfId="0" applyFont="1" applyBorder="1" applyAlignment="1">
      <alignment horizontal="center" vertical="top" wrapText="1"/>
    </xf>
    <xf numFmtId="1" fontId="0" fillId="0" borderId="0" xfId="0" applyNumberFormat="1"/>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32" fillId="0" borderId="0" xfId="0" applyFont="1"/>
    <xf numFmtId="0" fontId="2" fillId="0" borderId="0" xfId="0" applyFont="1"/>
    <xf numFmtId="0" fontId="9" fillId="0" borderId="1" xfId="0" applyFont="1" applyBorder="1" applyAlignment="1">
      <alignment horizontal="left" vertical="center" wrapText="1"/>
    </xf>
    <xf numFmtId="1" fontId="19" fillId="3" borderId="5" xfId="0" applyNumberFormat="1" applyFont="1" applyFill="1" applyBorder="1" applyAlignment="1">
      <alignment horizontal="left" vertical="center"/>
    </xf>
    <xf numFmtId="0" fontId="19" fillId="2" borderId="0" xfId="0" applyFont="1" applyFill="1" applyAlignment="1" applyProtection="1">
      <alignment vertical="top" wrapText="1"/>
      <protection locked="0"/>
    </xf>
    <xf numFmtId="0" fontId="36" fillId="0" borderId="49" xfId="0" applyFont="1" applyBorder="1" applyAlignment="1">
      <alignment vertical="center"/>
    </xf>
    <xf numFmtId="0" fontId="36" fillId="0" borderId="51" xfId="0" applyFont="1" applyBorder="1" applyAlignment="1">
      <alignment vertical="center"/>
    </xf>
    <xf numFmtId="0" fontId="36" fillId="0" borderId="53" xfId="0" applyFont="1" applyBorder="1" applyAlignment="1">
      <alignment vertical="center" wrapText="1"/>
    </xf>
    <xf numFmtId="0" fontId="0" fillId="0" borderId="56" xfId="0" applyBorder="1" applyAlignment="1">
      <alignment horizontal="left" vertical="top" wrapText="1"/>
    </xf>
    <xf numFmtId="0" fontId="0" fillId="0" borderId="46" xfId="0" applyBorder="1" applyAlignment="1">
      <alignment horizontal="left" vertical="top" wrapText="1"/>
    </xf>
    <xf numFmtId="0" fontId="35" fillId="0" borderId="50" xfId="0" applyFont="1" applyBorder="1" applyAlignment="1">
      <alignment horizontal="justify" vertical="top" wrapText="1"/>
    </xf>
    <xf numFmtId="0" fontId="35" fillId="0" borderId="52" xfId="0" applyFont="1" applyBorder="1" applyAlignment="1">
      <alignment horizontal="justify" vertical="top" wrapText="1"/>
    </xf>
    <xf numFmtId="0" fontId="35" fillId="0" borderId="54" xfId="0" applyFont="1" applyBorder="1" applyAlignment="1">
      <alignment horizontal="justify" vertical="top" wrapText="1"/>
    </xf>
    <xf numFmtId="0" fontId="35" fillId="0" borderId="49" xfId="0" applyFont="1" applyBorder="1" applyAlignment="1">
      <alignment vertical="top" wrapText="1"/>
    </xf>
    <xf numFmtId="0" fontId="35" fillId="0" borderId="0" xfId="0" applyFont="1" applyAlignment="1">
      <alignment vertical="center"/>
    </xf>
    <xf numFmtId="0" fontId="35" fillId="0" borderId="50" xfId="0" applyFont="1" applyBorder="1" applyAlignment="1">
      <alignment vertical="top" wrapText="1"/>
    </xf>
    <xf numFmtId="0" fontId="37" fillId="0" borderId="49" xfId="3" applyFont="1" applyBorder="1" applyAlignment="1">
      <alignment vertical="center"/>
    </xf>
    <xf numFmtId="0" fontId="35" fillId="0" borderId="44" xfId="0" applyFont="1" applyBorder="1" applyAlignment="1">
      <alignment vertical="top" wrapText="1"/>
    </xf>
    <xf numFmtId="0" fontId="35" fillId="0" borderId="55" xfId="0" applyFont="1" applyBorder="1" applyAlignment="1">
      <alignment vertical="top" wrapText="1"/>
    </xf>
    <xf numFmtId="0" fontId="35" fillId="0" borderId="40" xfId="0" applyFont="1" applyBorder="1" applyAlignment="1">
      <alignment vertical="top" wrapText="1"/>
    </xf>
    <xf numFmtId="0" fontId="35" fillId="0" borderId="0" xfId="0" applyFont="1" applyAlignment="1">
      <alignment vertical="top" wrapText="1"/>
    </xf>
    <xf numFmtId="1" fontId="19" fillId="3" borderId="1" xfId="0" applyNumberFormat="1" applyFont="1" applyFill="1" applyBorder="1" applyAlignment="1">
      <alignment horizontal="center"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15" fillId="0" borderId="3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9" fillId="0" borderId="37" xfId="0" applyFont="1" applyBorder="1" applyAlignment="1">
      <alignment horizontal="center" vertical="center" wrapText="1"/>
    </xf>
    <xf numFmtId="0" fontId="15"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top" wrapText="1"/>
    </xf>
    <xf numFmtId="0" fontId="0" fillId="0" borderId="34" xfId="0" applyBorder="1" applyAlignment="1">
      <alignment horizontal="center" vertical="center" wrapText="1"/>
    </xf>
    <xf numFmtId="0" fontId="0" fillId="0" borderId="37" xfId="0" applyBorder="1" applyAlignment="1">
      <alignment horizontal="center" vertical="center" wrapText="1"/>
    </xf>
    <xf numFmtId="0" fontId="9" fillId="0" borderId="9" xfId="0" applyFont="1" applyBorder="1" applyAlignment="1">
      <alignment horizontal="left" vertical="top" wrapText="1"/>
    </xf>
    <xf numFmtId="0" fontId="8" fillId="0" borderId="9" xfId="0" applyFont="1"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0" fontId="15" fillId="0" borderId="35" xfId="0" applyFont="1" applyBorder="1" applyAlignment="1">
      <alignment horizontal="center" vertical="center" wrapText="1"/>
    </xf>
    <xf numFmtId="0" fontId="8" fillId="0" borderId="11" xfId="0" applyFont="1" applyBorder="1" applyAlignment="1">
      <alignment horizontal="center" vertical="top" wrapText="1"/>
    </xf>
    <xf numFmtId="0" fontId="9" fillId="0" borderId="1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15" fillId="0" borderId="37" xfId="0" applyFont="1" applyBorder="1" applyAlignment="1">
      <alignment horizontal="center" vertical="center" wrapText="1"/>
    </xf>
    <xf numFmtId="0" fontId="37" fillId="0" borderId="44" xfId="3" applyFont="1" applyBorder="1" applyAlignment="1">
      <alignment horizontal="center" vertical="center" wrapText="1"/>
    </xf>
    <xf numFmtId="0" fontId="37" fillId="0" borderId="55" xfId="3" applyFont="1" applyBorder="1" applyAlignment="1">
      <alignment horizontal="center" vertical="center" wrapText="1"/>
    </xf>
    <xf numFmtId="0" fontId="37" fillId="0" borderId="40" xfId="3" applyFont="1" applyBorder="1" applyAlignment="1">
      <alignment horizontal="center" vertical="center" wrapText="1"/>
    </xf>
    <xf numFmtId="0" fontId="15" fillId="2" borderId="0" xfId="0" applyFont="1" applyFill="1" applyAlignment="1">
      <alignment horizontal="left" vertical="top" wrapText="1"/>
    </xf>
    <xf numFmtId="0" fontId="0" fillId="0" borderId="0" xfId="0" applyAlignment="1">
      <alignment vertical="top" wrapText="1"/>
    </xf>
    <xf numFmtId="0" fontId="2" fillId="2"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1" fontId="6" fillId="2" borderId="3" xfId="0" applyNumberFormat="1" applyFont="1" applyFill="1" applyBorder="1" applyAlignment="1">
      <alignment horizontal="left"/>
    </xf>
    <xf numFmtId="0" fontId="0" fillId="0" borderId="4" xfId="0" applyBorder="1" applyAlignment="1">
      <alignment horizontal="left"/>
    </xf>
    <xf numFmtId="0" fontId="0" fillId="0" borderId="5" xfId="0" applyBorder="1"/>
    <xf numFmtId="0" fontId="19" fillId="0" borderId="3" xfId="0" applyFont="1" applyBorder="1" applyAlignment="1">
      <alignment horizontal="left"/>
    </xf>
    <xf numFmtId="0" fontId="18" fillId="0" borderId="4" xfId="0" applyFont="1" applyBorder="1" applyAlignment="1">
      <alignment horizontal="left"/>
    </xf>
    <xf numFmtId="0" fontId="9" fillId="0" borderId="0" xfId="0" applyFont="1" applyAlignment="1">
      <alignment wrapText="1"/>
    </xf>
    <xf numFmtId="0" fontId="0" fillId="0" borderId="0" xfId="0" applyAlignment="1">
      <alignment wrapText="1"/>
    </xf>
    <xf numFmtId="0" fontId="2" fillId="2" borderId="14" xfId="0" applyFont="1" applyFill="1" applyBorder="1" applyAlignment="1" applyProtection="1">
      <alignment horizontal="center" vertical="top" wrapText="1"/>
      <protection locked="0"/>
    </xf>
    <xf numFmtId="0" fontId="0" fillId="0" borderId="14" xfId="0" applyBorder="1" applyAlignment="1">
      <alignment vertical="top" wrapText="1"/>
    </xf>
    <xf numFmtId="0" fontId="0" fillId="0" borderId="14" xfId="0" applyBorder="1" applyAlignment="1">
      <alignment wrapText="1"/>
    </xf>
    <xf numFmtId="0" fontId="0" fillId="0" borderId="14" xfId="0" applyBorder="1"/>
    <xf numFmtId="0" fontId="2" fillId="2" borderId="16" xfId="0" applyFont="1" applyFill="1" applyBorder="1" applyAlignment="1">
      <alignment horizontal="center"/>
    </xf>
    <xf numFmtId="0" fontId="2" fillId="2" borderId="12" xfId="0" applyFont="1" applyFill="1" applyBorder="1" applyAlignment="1">
      <alignment horizontal="center"/>
    </xf>
    <xf numFmtId="0" fontId="2" fillId="2" borderId="6" xfId="0" applyFont="1" applyFill="1" applyBorder="1" applyAlignment="1">
      <alignment horizontal="center"/>
    </xf>
    <xf numFmtId="0" fontId="2" fillId="2" borderId="20" xfId="0" applyFont="1" applyFill="1" applyBorder="1" applyAlignment="1">
      <alignment horizontal="left" vertical="top" wrapText="1"/>
    </xf>
    <xf numFmtId="0" fontId="0" fillId="0" borderId="7" xfId="0" applyBorder="1" applyAlignment="1">
      <alignment vertical="top" wrapText="1"/>
    </xf>
    <xf numFmtId="0" fontId="0" fillId="0" borderId="17" xfId="0" applyBorder="1" applyAlignment="1">
      <alignment wrapText="1"/>
    </xf>
    <xf numFmtId="0" fontId="2" fillId="2" borderId="18" xfId="0" applyFont="1" applyFill="1" applyBorder="1" applyAlignment="1">
      <alignment horizontal="left" vertical="top" wrapText="1"/>
    </xf>
    <xf numFmtId="0" fontId="0" fillId="0" borderId="19" xfId="0" applyBorder="1" applyAlignment="1">
      <alignment wrapText="1"/>
    </xf>
    <xf numFmtId="0" fontId="2" fillId="2" borderId="15" xfId="0" applyFont="1" applyFill="1" applyBorder="1" applyAlignment="1">
      <alignment horizontal="left" vertical="top" wrapText="1"/>
    </xf>
    <xf numFmtId="0" fontId="0" fillId="0" borderId="13" xfId="0" applyBorder="1" applyAlignment="1">
      <alignment wrapText="1"/>
    </xf>
    <xf numFmtId="1" fontId="7" fillId="2" borderId="3" xfId="0" applyNumberFormat="1" applyFont="1" applyFill="1" applyBorder="1"/>
    <xf numFmtId="0" fontId="0" fillId="0" borderId="4" xfId="0" applyBorder="1"/>
    <xf numFmtId="0" fontId="8" fillId="0" borderId="39" xfId="0" applyFont="1" applyBorder="1" applyAlignment="1">
      <alignment horizontal="center" vertical="top" wrapText="1"/>
    </xf>
    <xf numFmtId="0" fontId="9" fillId="0" borderId="57" xfId="0" applyFont="1" applyBorder="1" applyAlignment="1">
      <alignment horizontal="center" vertical="top" wrapText="1"/>
    </xf>
  </cellXfs>
  <cellStyles count="4">
    <cellStyle name="Hyperlink" xfId="1" builtinId="8"/>
    <cellStyle name="Hyperlink 2" xfId="3" xr:uid="{B6B96A88-6280-45B0-BD4C-F541B5B60AB8}"/>
    <cellStyle name="Normal" xfId="0" builtinId="0"/>
    <cellStyle name="Normal 2" xfId="2" xr:uid="{4819627A-D60E-4489-921E-CE9889365BA4}"/>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47D9DD"/>
      <color rgb="FF1A878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2.7640433723838353E-2"/>
          <c:y val="0.14747646819770679"/>
          <c:w val="0.90879380467170057"/>
          <c:h val="0.82370900046739914"/>
        </c:manualLayout>
      </c:layout>
      <c:radarChart>
        <c:radarStyle val="filled"/>
        <c:varyColors val="0"/>
        <c:ser>
          <c:idx val="0"/>
          <c:order val="0"/>
          <c:spPr>
            <a:gradFill rotWithShape="1">
              <a:gsLst>
                <a:gs pos="0">
                  <a:schemeClr val="accent5">
                    <a:shade val="76000"/>
                    <a:lumMod val="110000"/>
                    <a:satMod val="105000"/>
                    <a:tint val="67000"/>
                  </a:schemeClr>
                </a:gs>
                <a:gs pos="50000">
                  <a:schemeClr val="accent5">
                    <a:shade val="76000"/>
                    <a:lumMod val="105000"/>
                    <a:satMod val="103000"/>
                    <a:tint val="73000"/>
                  </a:schemeClr>
                </a:gs>
                <a:gs pos="100000">
                  <a:schemeClr val="accent5">
                    <a:shade val="76000"/>
                    <a:lumMod val="105000"/>
                    <a:satMod val="109000"/>
                    <a:tint val="81000"/>
                  </a:schemeClr>
                </a:gs>
              </a:gsLst>
              <a:lin ang="5400000" scaled="0"/>
            </a:gradFill>
            <a:ln w="9525" cap="flat" cmpd="sng" algn="ctr">
              <a:solidFill>
                <a:schemeClr val="accent5">
                  <a:shade val="76000"/>
                  <a:shade val="95000"/>
                </a:schemeClr>
              </a:solidFill>
              <a:round/>
            </a:ln>
            <a:effectLst/>
          </c:spPr>
          <c:val>
            <c:numRef>
              <c:f>Summary!$O$2:$S$2</c:f>
              <c:numCache>
                <c:formatCode>0</c:formatCode>
                <c:ptCount val="5"/>
                <c:pt idx="0">
                  <c:v>1</c:v>
                </c:pt>
                <c:pt idx="1">
                  <c:v>2</c:v>
                </c:pt>
                <c:pt idx="2">
                  <c:v>3</c:v>
                </c:pt>
                <c:pt idx="3">
                  <c:v>4</c:v>
                </c:pt>
                <c:pt idx="4" formatCode="General">
                  <c:v>5</c:v>
                </c:pt>
              </c:numCache>
            </c:numRef>
          </c:val>
          <c:extLst>
            <c:ext xmlns:c16="http://schemas.microsoft.com/office/drawing/2014/chart" uri="{C3380CC4-5D6E-409C-BE32-E72D297353CC}">
              <c16:uniqueId val="{00000002-47F6-4173-8A71-76B11330716D}"/>
            </c:ext>
          </c:extLst>
        </c:ser>
        <c:ser>
          <c:idx val="1"/>
          <c:order val="1"/>
          <c:spPr>
            <a:gradFill rotWithShape="1">
              <a:gsLst>
                <a:gs pos="0">
                  <a:schemeClr val="accent5">
                    <a:tint val="77000"/>
                    <a:lumMod val="110000"/>
                    <a:satMod val="105000"/>
                    <a:tint val="67000"/>
                  </a:schemeClr>
                </a:gs>
                <a:gs pos="50000">
                  <a:schemeClr val="accent5">
                    <a:tint val="77000"/>
                    <a:lumMod val="105000"/>
                    <a:satMod val="103000"/>
                    <a:tint val="73000"/>
                  </a:schemeClr>
                </a:gs>
                <a:gs pos="100000">
                  <a:schemeClr val="accent5">
                    <a:tint val="77000"/>
                    <a:lumMod val="105000"/>
                    <a:satMod val="109000"/>
                    <a:tint val="81000"/>
                  </a:schemeClr>
                </a:gs>
              </a:gsLst>
              <a:lin ang="5400000" scaled="0"/>
            </a:gradFill>
            <a:ln w="9525" cap="flat" cmpd="sng" algn="ctr">
              <a:solidFill>
                <a:schemeClr val="accent5">
                  <a:tint val="77000"/>
                  <a:shade val="95000"/>
                </a:schemeClr>
              </a:solidFill>
              <a:round/>
            </a:ln>
            <a:effectLst/>
          </c:spPr>
          <c:val>
            <c:numRef>
              <c:f>Summary!$O$3:$S$3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AB4-4667-8680-EBD913F2C7D9}"/>
            </c:ext>
          </c:extLst>
        </c:ser>
        <c:dLbls>
          <c:showLegendKey val="0"/>
          <c:showVal val="0"/>
          <c:showCatName val="0"/>
          <c:showSerName val="0"/>
          <c:showPercent val="0"/>
          <c:showBubbleSize val="0"/>
        </c:dLbls>
        <c:axId val="159290088"/>
        <c:axId val="159291656"/>
      </c:radarChart>
      <c:catAx>
        <c:axId val="159290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kern="1200" spc="0" baseline="0">
                <a:solidFill>
                  <a:sysClr val="windowText" lastClr="000000">
                    <a:lumMod val="65000"/>
                    <a:lumOff val="35000"/>
                  </a:sysClr>
                </a:solidFill>
              </a:rPr>
              <a:t>Recommendation 2: Reasonable Adjustments Made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459334623092592"/>
          <c:y val="0.14210732256533701"/>
          <c:w val="0.8639129759675197"/>
          <c:h val="0.60012085561916784"/>
        </c:manualLayout>
      </c:layout>
      <c:barChart>
        <c:barDir val="col"/>
        <c:grouping val="stacked"/>
        <c:varyColors val="0"/>
        <c:ser>
          <c:idx val="0"/>
          <c:order val="0"/>
          <c:tx>
            <c:strRef>
              <c:f>Summary!$Y$3</c:f>
              <c:strCache>
                <c:ptCount val="1"/>
                <c:pt idx="0">
                  <c:v>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Summary!$W$4:$W$8</c:f>
              <c:strCache>
                <c:ptCount val="5"/>
                <c:pt idx="0">
                  <c:v>Time</c:v>
                </c:pt>
                <c:pt idx="1">
                  <c:v>Environment</c:v>
                </c:pt>
                <c:pt idx="2">
                  <c:v>Attitude</c:v>
                </c:pt>
                <c:pt idx="3">
                  <c:v>Communication</c:v>
                </c:pt>
                <c:pt idx="4">
                  <c:v>Help</c:v>
                </c:pt>
              </c:strCache>
            </c:strRef>
          </c:cat>
          <c:val>
            <c:numRef>
              <c:f>Summary!$Y$4:$Y$8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8C6-44B0-8B4C-EFA157E8B17A}"/>
            </c:ext>
          </c:extLst>
        </c:ser>
        <c:ser>
          <c:idx val="1"/>
          <c:order val="1"/>
          <c:tx>
            <c:strRef>
              <c:f>Summary!$Z$3</c:f>
              <c:strCache>
                <c:ptCount val="1"/>
                <c:pt idx="0">
                  <c:v>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Summary!$W$4:$W$8</c:f>
              <c:strCache>
                <c:ptCount val="5"/>
                <c:pt idx="0">
                  <c:v>Time</c:v>
                </c:pt>
                <c:pt idx="1">
                  <c:v>Environment</c:v>
                </c:pt>
                <c:pt idx="2">
                  <c:v>Attitude</c:v>
                </c:pt>
                <c:pt idx="3">
                  <c:v>Communication</c:v>
                </c:pt>
                <c:pt idx="4">
                  <c:v>Help</c:v>
                </c:pt>
              </c:strCache>
            </c:strRef>
          </c:cat>
          <c:val>
            <c:numRef>
              <c:f>Summary!$Z$4:$Z$8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68C6-44B0-8B4C-EFA157E8B17A}"/>
            </c:ext>
          </c:extLst>
        </c:ser>
        <c:dLbls>
          <c:showLegendKey val="0"/>
          <c:showVal val="1"/>
          <c:showCatName val="0"/>
          <c:showSerName val="0"/>
          <c:showPercent val="0"/>
          <c:showBubbleSize val="0"/>
        </c:dLbls>
        <c:gapWidth val="150"/>
        <c:overlap val="100"/>
        <c:axId val="1122080496"/>
        <c:axId val="1122083376"/>
      </c:barChart>
      <c:catAx>
        <c:axId val="1122080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Reasonable Adjustment Category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083376"/>
        <c:crosses val="autoZero"/>
        <c:auto val="1"/>
        <c:lblAlgn val="ctr"/>
        <c:lblOffset val="100"/>
        <c:tickLblSkip val="1"/>
        <c:noMultiLvlLbl val="0"/>
      </c:catAx>
      <c:valAx>
        <c:axId val="1122083376"/>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t>Number</a:t>
                </a:r>
                <a:r>
                  <a:rPr lang="en-GB" b="1" baseline="0"/>
                  <a:t> of patients</a:t>
                </a:r>
                <a:endParaRPr lang="en-GB"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2080496"/>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ncepod.org.uk/2026ld.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6"/><Relationship Id="rId3" Type="http://schemas.openxmlformats.org/officeDocument/2006/relationships/hyperlink" Target="#Recommendations!B5"/><Relationship Id="rId21" Type="http://schemas.openxmlformats.org/officeDocument/2006/relationships/hyperlink" Target="#Definitions!A1"/><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7"/><Relationship Id="rId2" Type="http://schemas.openxmlformats.org/officeDocument/2006/relationships/image" Target="../media/image2.gif"/><Relationship Id="rId16" Type="http://schemas.openxmlformats.org/officeDocument/2006/relationships/hyperlink" Target="#Recommendations!A4"/><Relationship Id="rId20" Type="http://schemas.openxmlformats.org/officeDocument/2006/relationships/hyperlink" Target="#Recommendations!A8"/><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A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4.png"/><Relationship Id="rId7" Type="http://schemas.openxmlformats.org/officeDocument/2006/relationships/hyperlink" Target="#Recommendations!A7"/><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6"/><Relationship Id="rId5" Type="http://schemas.openxmlformats.org/officeDocument/2006/relationships/hyperlink" Target="#Recommendations!A8"/><Relationship Id="rId4" Type="http://schemas.openxmlformats.org/officeDocument/2006/relationships/hyperlink" Target="#Recommendations!A5"/><Relationship Id="rId9" Type="http://schemas.openxmlformats.org/officeDocument/2006/relationships/hyperlink" Target="#Definitions!A9"/></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5514975</xdr:colOff>
      <xdr:row>11</xdr:row>
      <xdr:rowOff>19050</xdr:rowOff>
    </xdr:from>
    <xdr:to>
      <xdr:col>2</xdr:col>
      <xdr:colOff>5695950</xdr:colOff>
      <xdr:row>11</xdr:row>
      <xdr:rowOff>191357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01150" y="5276850"/>
          <a:ext cx="180975" cy="172307"/>
        </a:xfrm>
        <a:prstGeom prst="rect">
          <a:avLst/>
        </a:prstGeom>
        <a:noFill/>
      </xdr:spPr>
    </xdr:pic>
    <xdr:clientData/>
  </xdr:twoCellAnchor>
  <xdr:twoCellAnchor editAs="oneCell">
    <xdr:from>
      <xdr:col>0</xdr:col>
      <xdr:colOff>0</xdr:colOff>
      <xdr:row>0</xdr:row>
      <xdr:rowOff>0</xdr:rowOff>
    </xdr:from>
    <xdr:to>
      <xdr:col>2</xdr:col>
      <xdr:colOff>13852</xdr:colOff>
      <xdr:row>12</xdr:row>
      <xdr:rowOff>381000</xdr:rowOff>
    </xdr:to>
    <xdr:pic>
      <xdr:nvPicPr>
        <xdr:cNvPr id="5" name="Picture 4">
          <a:hlinkClick xmlns:r="http://schemas.openxmlformats.org/officeDocument/2006/relationships" r:id="rId4"/>
          <a:extLst>
            <a:ext uri="{FF2B5EF4-FFF2-40B4-BE49-F238E27FC236}">
              <a16:creationId xmlns:a16="http://schemas.microsoft.com/office/drawing/2014/main" id="{2E190C6D-2BD9-8AAC-FE40-C9D255DFCB40}"/>
            </a:ext>
          </a:extLst>
        </xdr:cNvPr>
        <xdr:cNvPicPr>
          <a:picLocks noChangeAspect="1"/>
        </xdr:cNvPicPr>
      </xdr:nvPicPr>
      <xdr:blipFill>
        <a:blip xmlns:r="http://schemas.openxmlformats.org/officeDocument/2006/relationships" r:embed="rId5"/>
        <a:stretch>
          <a:fillRect/>
        </a:stretch>
      </xdr:blipFill>
      <xdr:spPr>
        <a:xfrm>
          <a:off x="0" y="0"/>
          <a:ext cx="3804802" cy="5381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24</xdr:row>
      <xdr:rowOff>20434</xdr:rowOff>
    </xdr:from>
    <xdr:to>
      <xdr:col>0</xdr:col>
      <xdr:colOff>5725837</xdr:colOff>
      <xdr:row>24</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0</xdr:colOff>
      <xdr:row>4</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25</xdr:col>
      <xdr:colOff>0</xdr:colOff>
      <xdr:row>4</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25</xdr:col>
      <xdr:colOff>0</xdr:colOff>
      <xdr:row>4</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25</xdr:col>
      <xdr:colOff>0</xdr:colOff>
      <xdr:row>4</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25</xdr:col>
      <xdr:colOff>0</xdr:colOff>
      <xdr:row>4</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25</xdr:col>
      <xdr:colOff>0</xdr:colOff>
      <xdr:row>4</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16</xdr:col>
      <xdr:colOff>0</xdr:colOff>
      <xdr:row>4</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25</xdr:col>
      <xdr:colOff>0</xdr:colOff>
      <xdr:row>4</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25</xdr:col>
      <xdr:colOff>0</xdr:colOff>
      <xdr:row>4</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25</xdr:col>
      <xdr:colOff>0</xdr:colOff>
      <xdr:row>4</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25</xdr:col>
      <xdr:colOff>0</xdr:colOff>
      <xdr:row>4</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25</xdr:col>
      <xdr:colOff>0</xdr:colOff>
      <xdr:row>4</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25</xdr:col>
      <xdr:colOff>0</xdr:colOff>
      <xdr:row>4</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25</xdr:col>
      <xdr:colOff>0</xdr:colOff>
      <xdr:row>4</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25</xdr:col>
      <xdr:colOff>0</xdr:colOff>
      <xdr:row>4</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25</xdr:col>
      <xdr:colOff>0</xdr:colOff>
      <xdr:row>4</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25</xdr:col>
      <xdr:colOff>0</xdr:colOff>
      <xdr:row>4</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25</xdr:col>
      <xdr:colOff>0</xdr:colOff>
      <xdr:row>4</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25</xdr:col>
      <xdr:colOff>0</xdr:colOff>
      <xdr:row>4</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25</xdr:col>
      <xdr:colOff>0</xdr:colOff>
      <xdr:row>4</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25</xdr:col>
      <xdr:colOff>0</xdr:colOff>
      <xdr:row>4</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25</xdr:col>
      <xdr:colOff>0</xdr:colOff>
      <xdr:row>4</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25</xdr:col>
      <xdr:colOff>0</xdr:colOff>
      <xdr:row>4</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25</xdr:col>
      <xdr:colOff>0</xdr:colOff>
      <xdr:row>4</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25</xdr:col>
      <xdr:colOff>0</xdr:colOff>
      <xdr:row>4</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25</xdr:col>
      <xdr:colOff>0</xdr:colOff>
      <xdr:row>4</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25</xdr:col>
      <xdr:colOff>0</xdr:colOff>
      <xdr:row>4</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25</xdr:col>
      <xdr:colOff>0</xdr:colOff>
      <xdr:row>4</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25</xdr:col>
      <xdr:colOff>0</xdr:colOff>
      <xdr:row>4</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25</xdr:col>
      <xdr:colOff>0</xdr:colOff>
      <xdr:row>4</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25</xdr:col>
      <xdr:colOff>0</xdr:colOff>
      <xdr:row>4</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25</xdr:col>
      <xdr:colOff>0</xdr:colOff>
      <xdr:row>4</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25</xdr:col>
      <xdr:colOff>0</xdr:colOff>
      <xdr:row>4</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25</xdr:col>
      <xdr:colOff>0</xdr:colOff>
      <xdr:row>4</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25</xdr:col>
      <xdr:colOff>0</xdr:colOff>
      <xdr:row>4</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25</xdr:col>
      <xdr:colOff>0</xdr:colOff>
      <xdr:row>4</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25</xdr:col>
      <xdr:colOff>0</xdr:colOff>
      <xdr:row>4</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25</xdr:col>
      <xdr:colOff>0</xdr:colOff>
      <xdr:row>4</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25</xdr:col>
      <xdr:colOff>0</xdr:colOff>
      <xdr:row>4</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25</xdr:col>
      <xdr:colOff>0</xdr:colOff>
      <xdr:row>4</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25</xdr:col>
      <xdr:colOff>0</xdr:colOff>
      <xdr:row>4</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25</xdr:col>
      <xdr:colOff>0</xdr:colOff>
      <xdr:row>4</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25</xdr:col>
      <xdr:colOff>0</xdr:colOff>
      <xdr:row>4</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25</xdr:col>
      <xdr:colOff>0</xdr:colOff>
      <xdr:row>4</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25</xdr:col>
      <xdr:colOff>0</xdr:colOff>
      <xdr:row>4</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25</xdr:col>
      <xdr:colOff>0</xdr:colOff>
      <xdr:row>4</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25</xdr:col>
      <xdr:colOff>0</xdr:colOff>
      <xdr:row>4</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25</xdr:col>
      <xdr:colOff>0</xdr:colOff>
      <xdr:row>4</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25</xdr:col>
      <xdr:colOff>0</xdr:colOff>
      <xdr:row>4</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25</xdr:col>
      <xdr:colOff>0</xdr:colOff>
      <xdr:row>4</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25</xdr:col>
      <xdr:colOff>0</xdr:colOff>
      <xdr:row>4</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25</xdr:col>
      <xdr:colOff>0</xdr:colOff>
      <xdr:row>4</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25</xdr:col>
      <xdr:colOff>0</xdr:colOff>
      <xdr:row>4</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25</xdr:col>
      <xdr:colOff>0</xdr:colOff>
      <xdr:row>4</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25</xdr:col>
      <xdr:colOff>0</xdr:colOff>
      <xdr:row>4</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25</xdr:col>
      <xdr:colOff>0</xdr:colOff>
      <xdr:row>4</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25</xdr:col>
      <xdr:colOff>0</xdr:colOff>
      <xdr:row>4</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25</xdr:col>
      <xdr:colOff>0</xdr:colOff>
      <xdr:row>4</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25</xdr:col>
      <xdr:colOff>0</xdr:colOff>
      <xdr:row>4</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25</xdr:col>
      <xdr:colOff>0</xdr:colOff>
      <xdr:row>4</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25</xdr:col>
      <xdr:colOff>0</xdr:colOff>
      <xdr:row>4</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25</xdr:col>
      <xdr:colOff>0</xdr:colOff>
      <xdr:row>4</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25</xdr:col>
      <xdr:colOff>0</xdr:colOff>
      <xdr:row>4</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25</xdr:col>
      <xdr:colOff>0</xdr:colOff>
      <xdr:row>4</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25</xdr:col>
      <xdr:colOff>0</xdr:colOff>
      <xdr:row>4</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25</xdr:col>
      <xdr:colOff>0</xdr:colOff>
      <xdr:row>4</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25</xdr:col>
      <xdr:colOff>0</xdr:colOff>
      <xdr:row>4</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25</xdr:col>
      <xdr:colOff>0</xdr:colOff>
      <xdr:row>4</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25</xdr:col>
      <xdr:colOff>0</xdr:colOff>
      <xdr:row>4</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25</xdr:col>
      <xdr:colOff>0</xdr:colOff>
      <xdr:row>4</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25</xdr:col>
      <xdr:colOff>0</xdr:colOff>
      <xdr:row>4</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4</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25</xdr:col>
      <xdr:colOff>0</xdr:colOff>
      <xdr:row>4</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25</xdr:col>
      <xdr:colOff>0</xdr:colOff>
      <xdr:row>4</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25</xdr:col>
      <xdr:colOff>0</xdr:colOff>
      <xdr:row>4</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16</xdr:col>
      <xdr:colOff>0</xdr:colOff>
      <xdr:row>4</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16</xdr:col>
      <xdr:colOff>0</xdr:colOff>
      <xdr:row>4</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16</xdr:col>
      <xdr:colOff>0</xdr:colOff>
      <xdr:row>4</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16</xdr:col>
      <xdr:colOff>0</xdr:colOff>
      <xdr:row>4</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16</xdr:col>
      <xdr:colOff>0</xdr:colOff>
      <xdr:row>4</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16</xdr:col>
      <xdr:colOff>0</xdr:colOff>
      <xdr:row>4</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16</xdr:col>
      <xdr:colOff>0</xdr:colOff>
      <xdr:row>4</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16</xdr:col>
      <xdr:colOff>0</xdr:colOff>
      <xdr:row>4</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25</xdr:col>
      <xdr:colOff>0</xdr:colOff>
      <xdr:row>4</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25</xdr:col>
      <xdr:colOff>0</xdr:colOff>
      <xdr:row>4</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25</xdr:col>
      <xdr:colOff>0</xdr:colOff>
      <xdr:row>4</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25</xdr:col>
      <xdr:colOff>0</xdr:colOff>
      <xdr:row>4</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25</xdr:col>
      <xdr:colOff>0</xdr:colOff>
      <xdr:row>4</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25</xdr:col>
      <xdr:colOff>0</xdr:colOff>
      <xdr:row>4</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25</xdr:col>
      <xdr:colOff>0</xdr:colOff>
      <xdr:row>4</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25</xdr:col>
      <xdr:colOff>0</xdr:colOff>
      <xdr:row>4</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25</xdr:col>
      <xdr:colOff>0</xdr:colOff>
      <xdr:row>4</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25</xdr:col>
      <xdr:colOff>0</xdr:colOff>
      <xdr:row>4</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25</xdr:col>
      <xdr:colOff>0</xdr:colOff>
      <xdr:row>4</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25</xdr:col>
      <xdr:colOff>0</xdr:colOff>
      <xdr:row>4</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25</xdr:col>
      <xdr:colOff>0</xdr:colOff>
      <xdr:row>4</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16</xdr:col>
      <xdr:colOff>0</xdr:colOff>
      <xdr:row>4</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16</xdr:col>
      <xdr:colOff>0</xdr:colOff>
      <xdr:row>4</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16</xdr:col>
      <xdr:colOff>0</xdr:colOff>
      <xdr:row>4</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16</xdr:col>
      <xdr:colOff>0</xdr:colOff>
      <xdr:row>4</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25</xdr:col>
      <xdr:colOff>0</xdr:colOff>
      <xdr:row>4</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25</xdr:col>
      <xdr:colOff>0</xdr:colOff>
      <xdr:row>4</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25</xdr:col>
      <xdr:colOff>0</xdr:colOff>
      <xdr:row>4</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25</xdr:col>
      <xdr:colOff>0</xdr:colOff>
      <xdr:row>4</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25</xdr:col>
      <xdr:colOff>0</xdr:colOff>
      <xdr:row>4</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25</xdr:col>
      <xdr:colOff>0</xdr:colOff>
      <xdr:row>4</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25</xdr:col>
      <xdr:colOff>0</xdr:colOff>
      <xdr:row>4</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25</xdr:col>
      <xdr:colOff>0</xdr:colOff>
      <xdr:row>4</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25</xdr:col>
      <xdr:colOff>0</xdr:colOff>
      <xdr:row>4</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25</xdr:col>
      <xdr:colOff>0</xdr:colOff>
      <xdr:row>4</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25</xdr:col>
      <xdr:colOff>0</xdr:colOff>
      <xdr:row>4</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25</xdr:col>
      <xdr:colOff>0</xdr:colOff>
      <xdr:row>4</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25</xdr:col>
      <xdr:colOff>0</xdr:colOff>
      <xdr:row>4</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25</xdr:col>
      <xdr:colOff>0</xdr:colOff>
      <xdr:row>4</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25</xdr:col>
      <xdr:colOff>0</xdr:colOff>
      <xdr:row>4</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25</xdr:col>
      <xdr:colOff>0</xdr:colOff>
      <xdr:row>4</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25</xdr:col>
      <xdr:colOff>0</xdr:colOff>
      <xdr:row>4</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25</xdr:col>
      <xdr:colOff>0</xdr:colOff>
      <xdr:row>4</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25</xdr:col>
      <xdr:colOff>0</xdr:colOff>
      <xdr:row>4</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25</xdr:col>
      <xdr:colOff>0</xdr:colOff>
      <xdr:row>4</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25</xdr:col>
      <xdr:colOff>0</xdr:colOff>
      <xdr:row>4</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25</xdr:col>
      <xdr:colOff>0</xdr:colOff>
      <xdr:row>4</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25</xdr:col>
      <xdr:colOff>0</xdr:colOff>
      <xdr:row>4</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25</xdr:col>
      <xdr:colOff>0</xdr:colOff>
      <xdr:row>4</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25</xdr:col>
      <xdr:colOff>0</xdr:colOff>
      <xdr:row>4</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25</xdr:col>
      <xdr:colOff>0</xdr:colOff>
      <xdr:row>4</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25</xdr:col>
      <xdr:colOff>0</xdr:colOff>
      <xdr:row>4</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25</xdr:col>
      <xdr:colOff>0</xdr:colOff>
      <xdr:row>4</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25</xdr:col>
      <xdr:colOff>0</xdr:colOff>
      <xdr:row>4</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25</xdr:col>
      <xdr:colOff>0</xdr:colOff>
      <xdr:row>4</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25</xdr:col>
      <xdr:colOff>0</xdr:colOff>
      <xdr:row>4</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25</xdr:col>
      <xdr:colOff>0</xdr:colOff>
      <xdr:row>4</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25</xdr:col>
      <xdr:colOff>0</xdr:colOff>
      <xdr:row>4</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25</xdr:col>
      <xdr:colOff>0</xdr:colOff>
      <xdr:row>4</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25</xdr:col>
      <xdr:colOff>0</xdr:colOff>
      <xdr:row>4</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25</xdr:col>
      <xdr:colOff>0</xdr:colOff>
      <xdr:row>4</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25</xdr:col>
      <xdr:colOff>0</xdr:colOff>
      <xdr:row>4</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25</xdr:col>
      <xdr:colOff>0</xdr:colOff>
      <xdr:row>4</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25</xdr:col>
      <xdr:colOff>0</xdr:colOff>
      <xdr:row>4</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25</xdr:col>
      <xdr:colOff>0</xdr:colOff>
      <xdr:row>4</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25</xdr:col>
      <xdr:colOff>0</xdr:colOff>
      <xdr:row>4</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25</xdr:col>
      <xdr:colOff>0</xdr:colOff>
      <xdr:row>4</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4</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16</xdr:col>
      <xdr:colOff>0</xdr:colOff>
      <xdr:row>4</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16</xdr:col>
      <xdr:colOff>0</xdr:colOff>
      <xdr:row>4</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16</xdr:col>
      <xdr:colOff>0</xdr:colOff>
      <xdr:row>4</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25</xdr:col>
      <xdr:colOff>0</xdr:colOff>
      <xdr:row>4</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25</xdr:col>
      <xdr:colOff>0</xdr:colOff>
      <xdr:row>4</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25</xdr:col>
      <xdr:colOff>0</xdr:colOff>
      <xdr:row>4</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25</xdr:col>
      <xdr:colOff>0</xdr:colOff>
      <xdr:row>4</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25</xdr:col>
      <xdr:colOff>0</xdr:colOff>
      <xdr:row>4</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25</xdr:col>
      <xdr:colOff>0</xdr:colOff>
      <xdr:row>4</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25</xdr:col>
      <xdr:colOff>0</xdr:colOff>
      <xdr:row>4</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25</xdr:col>
      <xdr:colOff>0</xdr:colOff>
      <xdr:row>4</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18</xdr:col>
      <xdr:colOff>264584</xdr:colOff>
      <xdr:row>2</xdr:row>
      <xdr:rowOff>29442</xdr:rowOff>
    </xdr:from>
    <xdr:ext cx="180975" cy="172307"/>
    <xdr:pic>
      <xdr:nvPicPr>
        <xdr:cNvPr id="522"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8FE6C28E-1634-414E-91FF-25193C4B82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11501" y="442192"/>
          <a:ext cx="180975" cy="172307"/>
        </a:xfrm>
        <a:prstGeom prst="rect">
          <a:avLst/>
        </a:prstGeom>
        <a:noFill/>
      </xdr:spPr>
    </xdr:pic>
    <xdr:clientData/>
  </xdr:oneCellAnchor>
  <xdr:oneCellAnchor>
    <xdr:from>
      <xdr:col>25</xdr:col>
      <xdr:colOff>0</xdr:colOff>
      <xdr:row>4</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25</xdr:col>
      <xdr:colOff>0</xdr:colOff>
      <xdr:row>4</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25</xdr:col>
      <xdr:colOff>0</xdr:colOff>
      <xdr:row>4</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25</xdr:col>
      <xdr:colOff>0</xdr:colOff>
      <xdr:row>4</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25</xdr:col>
      <xdr:colOff>0</xdr:colOff>
      <xdr:row>4</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25</xdr:col>
      <xdr:colOff>0</xdr:colOff>
      <xdr:row>4</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25</xdr:col>
      <xdr:colOff>0</xdr:colOff>
      <xdr:row>4</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25</xdr:col>
      <xdr:colOff>0</xdr:colOff>
      <xdr:row>4</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25</xdr:col>
      <xdr:colOff>0</xdr:colOff>
      <xdr:row>4</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9</xdr:col>
      <xdr:colOff>657225</xdr:colOff>
      <xdr:row>2</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4</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9</xdr:col>
      <xdr:colOff>0</xdr:colOff>
      <xdr:row>2</xdr:row>
      <xdr:rowOff>38100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48200" y="447675"/>
          <a:ext cx="0" cy="134207"/>
        </a:xfrm>
        <a:prstGeom prst="rect">
          <a:avLst/>
        </a:prstGeom>
        <a:noFill/>
      </xdr:spPr>
    </xdr:pic>
    <xdr:clientData/>
  </xdr:oneCellAnchor>
  <xdr:oneCellAnchor>
    <xdr:from>
      <xdr:col>25</xdr:col>
      <xdr:colOff>0</xdr:colOff>
      <xdr:row>4</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25</xdr:col>
      <xdr:colOff>0</xdr:colOff>
      <xdr:row>4</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25</xdr:col>
      <xdr:colOff>0</xdr:colOff>
      <xdr:row>4</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25</xdr:col>
      <xdr:colOff>0</xdr:colOff>
      <xdr:row>4</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25</xdr:col>
      <xdr:colOff>0</xdr:colOff>
      <xdr:row>4</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25</xdr:col>
      <xdr:colOff>0</xdr:colOff>
      <xdr:row>4</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25</xdr:col>
      <xdr:colOff>0</xdr:colOff>
      <xdr:row>4</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25</xdr:col>
      <xdr:colOff>0</xdr:colOff>
      <xdr:row>4</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25</xdr:col>
      <xdr:colOff>0</xdr:colOff>
      <xdr:row>4</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25</xdr:col>
      <xdr:colOff>0</xdr:colOff>
      <xdr:row>4</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25</xdr:col>
      <xdr:colOff>0</xdr:colOff>
      <xdr:row>4</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25</xdr:col>
      <xdr:colOff>0</xdr:colOff>
      <xdr:row>4</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25</xdr:col>
      <xdr:colOff>0</xdr:colOff>
      <xdr:row>4</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25</xdr:col>
      <xdr:colOff>0</xdr:colOff>
      <xdr:row>4</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36</xdr:col>
      <xdr:colOff>342900</xdr:colOff>
      <xdr:row>2</xdr:row>
      <xdr:rowOff>28575</xdr:rowOff>
    </xdr:from>
    <xdr:ext cx="180975" cy="172307"/>
    <xdr:pic>
      <xdr:nvPicPr>
        <xdr:cNvPr id="1010"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0CF82170-783A-427C-B223-2F1752D5E3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154483" y="441325"/>
          <a:ext cx="180975" cy="172307"/>
        </a:xfrm>
        <a:prstGeom prst="rect">
          <a:avLst/>
        </a:prstGeom>
        <a:noFill/>
      </xdr:spPr>
    </xdr:pic>
    <xdr:clientData/>
  </xdr:oneCellAnchor>
  <xdr:oneCellAnchor>
    <xdr:from>
      <xdr:col>43</xdr:col>
      <xdr:colOff>117475</xdr:colOff>
      <xdr:row>2</xdr:row>
      <xdr:rowOff>16934</xdr:rowOff>
    </xdr:from>
    <xdr:ext cx="180975" cy="172307"/>
    <xdr:pic>
      <xdr:nvPicPr>
        <xdr:cNvPr id="1012"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0DAC921E-92AD-4481-8130-922A43D7512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866808" y="429684"/>
          <a:ext cx="180975" cy="172307"/>
        </a:xfrm>
        <a:prstGeom prst="rect">
          <a:avLst/>
        </a:prstGeom>
        <a:noFill/>
      </xdr:spPr>
    </xdr:pic>
    <xdr:clientData/>
  </xdr:oneCellAnchor>
  <xdr:oneCellAnchor>
    <xdr:from>
      <xdr:col>25</xdr:col>
      <xdr:colOff>63501</xdr:colOff>
      <xdr:row>2</xdr:row>
      <xdr:rowOff>29442</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35679D17-63A0-4AD3-8733-F18920C4AC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650834" y="442192"/>
          <a:ext cx="180975" cy="172307"/>
        </a:xfrm>
        <a:prstGeom prst="rect">
          <a:avLst/>
        </a:prstGeom>
        <a:noFill/>
      </xdr:spPr>
    </xdr:pic>
    <xdr:clientData/>
  </xdr:oneCellAnchor>
  <xdr:oneCellAnchor>
    <xdr:from>
      <xdr:col>39</xdr:col>
      <xdr:colOff>675216</xdr:colOff>
      <xdr:row>2</xdr:row>
      <xdr:rowOff>32808</xdr:rowOff>
    </xdr:from>
    <xdr:ext cx="180975" cy="172307"/>
    <xdr:pic>
      <xdr:nvPicPr>
        <xdr:cNvPr id="518"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7D750BA2-5003-47DB-9193-7FACB695D3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153549" y="445558"/>
          <a:ext cx="180975" cy="172307"/>
        </a:xfrm>
        <a:prstGeom prst="rect">
          <a:avLst/>
        </a:prstGeom>
        <a:noFill/>
      </xdr:spPr>
    </xdr:pic>
    <xdr:clientData/>
  </xdr:oneCellAnchor>
  <xdr:oneCellAnchor>
    <xdr:from>
      <xdr:col>46</xdr:col>
      <xdr:colOff>1497542</xdr:colOff>
      <xdr:row>2</xdr:row>
      <xdr:rowOff>31750</xdr:rowOff>
    </xdr:from>
    <xdr:ext cx="180975" cy="172307"/>
    <xdr:pic>
      <xdr:nvPicPr>
        <xdr:cNvPr id="524"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81EB6747-83BD-4C80-AE59-1D41CE5A46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294875" y="444500"/>
          <a:ext cx="180975" cy="172307"/>
        </a:xfrm>
        <a:prstGeom prst="rect">
          <a:avLst/>
        </a:prstGeom>
        <a:noFill/>
      </xdr:spPr>
    </xdr:pic>
    <xdr:clientData/>
  </xdr:oneCellAnchor>
  <xdr:oneCellAnchor>
    <xdr:from>
      <xdr:col>29</xdr:col>
      <xdr:colOff>226484</xdr:colOff>
      <xdr:row>3</xdr:row>
      <xdr:rowOff>340592</xdr:rowOff>
    </xdr:from>
    <xdr:ext cx="180975" cy="172307"/>
    <xdr:pic>
      <xdr:nvPicPr>
        <xdr:cNvPr id="519"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id="{EB9572C7-85FB-4196-B6D0-5428F3D1B3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333151" y="1007342"/>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28574</xdr:rowOff>
    </xdr:from>
    <xdr:to>
      <xdr:col>6</xdr:col>
      <xdr:colOff>433917</xdr:colOff>
      <xdr:row>19</xdr:row>
      <xdr:rowOff>116416</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352425</xdr:colOff>
      <xdr:row>1</xdr:row>
      <xdr:rowOff>38100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52875" y="228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543983</xdr:colOff>
      <xdr:row>1</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58783" y="3175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400050</xdr:colOff>
      <xdr:row>15</xdr:row>
      <xdr:rowOff>28575</xdr:rowOff>
    </xdr:from>
    <xdr:ext cx="180975" cy="171450"/>
    <xdr:pic>
      <xdr:nvPicPr>
        <xdr:cNvPr id="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2B91AE85-E675-44D4-863E-2529EA0D803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58150" y="2190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515408</xdr:colOff>
      <xdr:row>15</xdr:row>
      <xdr:rowOff>22225</xdr:rowOff>
    </xdr:from>
    <xdr:ext cx="180975" cy="171450"/>
    <xdr:pic>
      <xdr:nvPicPr>
        <xdr:cNvPr id="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5D4C7DF-126E-4C01-A589-0723E3476E5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68596" y="3439319"/>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351102</xdr:colOff>
      <xdr:row>15</xdr:row>
      <xdr:rowOff>17463</xdr:rowOff>
    </xdr:from>
    <xdr:ext cx="180975" cy="171450"/>
    <xdr:pic>
      <xdr:nvPicPr>
        <xdr:cNvPr id="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72FDA21-73EB-47E5-B4B7-03E6B31193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18852" y="343455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1</xdr:row>
      <xdr:rowOff>19050</xdr:rowOff>
    </xdr:from>
    <xdr:ext cx="180975" cy="171450"/>
    <xdr:pic>
      <xdr:nvPicPr>
        <xdr:cNvPr id="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EBD33EB-D0E6-4C2B-9AC6-81BB8282A1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304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428625</xdr:colOff>
      <xdr:row>1</xdr:row>
      <xdr:rowOff>28575</xdr:rowOff>
    </xdr:from>
    <xdr:ext cx="180975" cy="171450"/>
    <xdr:pic>
      <xdr:nvPicPr>
        <xdr:cNvPr id="2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ABC2CC6-152C-499F-8904-82E2C68931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48375" y="31432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405871</xdr:colOff>
      <xdr:row>15</xdr:row>
      <xdr:rowOff>19844</xdr:rowOff>
    </xdr:from>
    <xdr:ext cx="180975" cy="171450"/>
    <xdr:pic>
      <xdr:nvPicPr>
        <xdr:cNvPr id="2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DD8807DA-F759-4C8C-8605-C454DF9B57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40121" y="343693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426244</xdr:colOff>
      <xdr:row>15</xdr:row>
      <xdr:rowOff>14287</xdr:rowOff>
    </xdr:from>
    <xdr:ext cx="180975" cy="171450"/>
    <xdr:pic>
      <xdr:nvPicPr>
        <xdr:cNvPr id="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9040577-2068-41D3-81D7-EDAC6A26F0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79619" y="343138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371475</xdr:colOff>
      <xdr:row>1</xdr:row>
      <xdr:rowOff>19050</xdr:rowOff>
    </xdr:from>
    <xdr:ext cx="180975" cy="171450"/>
    <xdr:pic>
      <xdr:nvPicPr>
        <xdr:cNvPr id="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0B1E8E-17AC-43D1-8D93-C00CE7528B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05600" y="3048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372533</xdr:colOff>
      <xdr:row>1</xdr:row>
      <xdr:rowOff>22225</xdr:rowOff>
    </xdr:from>
    <xdr:ext cx="180975" cy="171450"/>
    <xdr:pic>
      <xdr:nvPicPr>
        <xdr:cNvPr id="1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C7D0A66-DB7D-4533-BFDC-AB57C9D38C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1733" y="41846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366346</xdr:colOff>
      <xdr:row>1</xdr:row>
      <xdr:rowOff>11723</xdr:rowOff>
    </xdr:from>
    <xdr:ext cx="180975" cy="171450"/>
    <xdr:pic>
      <xdr:nvPicPr>
        <xdr:cNvPr id="1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F28CE0-5132-406D-B3D1-F1D5D1B907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19750" y="341141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364148</xdr:colOff>
      <xdr:row>1</xdr:row>
      <xdr:rowOff>16119</xdr:rowOff>
    </xdr:from>
    <xdr:ext cx="180975" cy="171450"/>
    <xdr:pic>
      <xdr:nvPicPr>
        <xdr:cNvPr id="1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CA5AF05D-6843-4FBD-85D7-D919EF53C3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02548" y="4178544"/>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363415</xdr:colOff>
      <xdr:row>1</xdr:row>
      <xdr:rowOff>21248</xdr:rowOff>
    </xdr:from>
    <xdr:ext cx="180975" cy="171450"/>
    <xdr:pic>
      <xdr:nvPicPr>
        <xdr:cNvPr id="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31F428-D779-4324-BBBF-F48293BC09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55415" y="63084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352425</xdr:colOff>
      <xdr:row>1</xdr:row>
      <xdr:rowOff>14288</xdr:rowOff>
    </xdr:from>
    <xdr:ext cx="180975" cy="171450"/>
    <xdr:pic>
      <xdr:nvPicPr>
        <xdr:cNvPr id="2"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72754A4-A196-4F36-BA52-D34E708B22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60956" y="609601"/>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1746514</xdr:colOff>
      <xdr:row>0</xdr:row>
      <xdr:rowOff>36512</xdr:rowOff>
    </xdr:from>
    <xdr:ext cx="180975" cy="171450"/>
    <xdr:pic>
      <xdr:nvPicPr>
        <xdr:cNvPr id="41"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11351AA-229C-42F5-901B-B8250043DD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19914" y="3651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22</xdr:col>
      <xdr:colOff>689370</xdr:colOff>
      <xdr:row>8</xdr:row>
      <xdr:rowOff>147638</xdr:rowOff>
    </xdr:from>
    <xdr:to>
      <xdr:col>24</xdr:col>
      <xdr:colOff>216692</xdr:colOff>
      <xdr:row>25</xdr:row>
      <xdr:rowOff>128587</xdr:rowOff>
    </xdr:to>
    <xdr:graphicFrame macro="">
      <xdr:nvGraphicFramePr>
        <xdr:cNvPr id="53" name="Chart 52">
          <a:extLst>
            <a:ext uri="{FF2B5EF4-FFF2-40B4-BE49-F238E27FC236}">
              <a16:creationId xmlns:a16="http://schemas.microsoft.com/office/drawing/2014/main" id="{D3332C29-C49E-1C93-BC32-0EA310BC29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23</xdr:col>
      <xdr:colOff>3441964</xdr:colOff>
      <xdr:row>0</xdr:row>
      <xdr:rowOff>36512</xdr:rowOff>
    </xdr:from>
    <xdr:ext cx="180975" cy="171450"/>
    <xdr:pic>
      <xdr:nvPicPr>
        <xdr:cNvPr id="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869D2A1-1944-4FCC-B299-F28C308E9A7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15364" y="3651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6learningdisability.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cp.ac.uk/media/wa3jkcgn/acute-care-toolkit_16_learning-disability_0.pdf" TargetMode="External"/><Relationship Id="rId2" Type="http://schemas.openxmlformats.org/officeDocument/2006/relationships/hyperlink" Target="https://www.legislation.gov.uk/ukpga/2005/9/contents" TargetMode="External"/><Relationship Id="rId1" Type="http://schemas.openxmlformats.org/officeDocument/2006/relationships/hyperlink" Target="https://www.legislation.gov.uk/ukpga/2010/15/content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ncepod.org.uk/2026ld.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C14" sqref="C14"/>
    </sheetView>
  </sheetViews>
  <sheetFormatPr defaultColWidth="9.140625" defaultRowHeight="15" x14ac:dyDescent="0.25"/>
  <cols>
    <col min="1" max="1" width="53.85546875" style="53" customWidth="1"/>
    <col min="2" max="2" width="3" style="53" customWidth="1"/>
    <col min="3" max="3" width="107.85546875" style="58" customWidth="1"/>
    <col min="4" max="16384" width="9.140625" style="53"/>
  </cols>
  <sheetData>
    <row r="1" spans="1:36" x14ac:dyDescent="0.25">
      <c r="C1" s="54"/>
    </row>
    <row r="2" spans="1:36" x14ac:dyDescent="0.25">
      <c r="C2" s="54"/>
    </row>
    <row r="3" spans="1:36" x14ac:dyDescent="0.25">
      <c r="C3" s="54"/>
    </row>
    <row r="4" spans="1:36" x14ac:dyDescent="0.25">
      <c r="C4" s="54"/>
    </row>
    <row r="5" spans="1:36" ht="18.75" x14ac:dyDescent="0.25">
      <c r="C5" s="48" t="s">
        <v>134</v>
      </c>
    </row>
    <row r="6" spans="1:36" ht="18.75" x14ac:dyDescent="0.25">
      <c r="C6" s="48" t="s">
        <v>75</v>
      </c>
    </row>
    <row r="7" spans="1:36" ht="6.75" customHeight="1" x14ac:dyDescent="0.25">
      <c r="C7" s="49"/>
    </row>
    <row r="8" spans="1:36" ht="157.5" x14ac:dyDescent="0.25">
      <c r="C8" s="51" t="s">
        <v>277</v>
      </c>
    </row>
    <row r="9" spans="1:36" ht="11.25" customHeight="1" x14ac:dyDescent="0.25">
      <c r="C9" s="16"/>
    </row>
    <row r="10" spans="1:36" ht="73.5" customHeight="1" x14ac:dyDescent="0.25">
      <c r="C10" s="54" t="s">
        <v>135</v>
      </c>
    </row>
    <row r="11" spans="1:36" ht="21" customHeight="1" x14ac:dyDescent="0.25">
      <c r="C11" s="54" t="s">
        <v>76</v>
      </c>
    </row>
    <row r="12" spans="1:36" s="57" customFormat="1" ht="26.25" customHeight="1" x14ac:dyDescent="0.25">
      <c r="A12" s="55"/>
      <c r="B12" s="55"/>
      <c r="C12" s="56" t="s">
        <v>72</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row>
    <row r="13" spans="1:36" ht="36" customHeight="1" x14ac:dyDescent="0.25">
      <c r="A13" s="55"/>
      <c r="B13" s="55"/>
      <c r="C13" s="131" t="s">
        <v>245</v>
      </c>
    </row>
    <row r="14" spans="1:36" x14ac:dyDescent="0.25">
      <c r="C14" s="102" t="s">
        <v>311</v>
      </c>
    </row>
    <row r="16" spans="1:36" x14ac:dyDescent="0.25">
      <c r="C16" s="16"/>
    </row>
  </sheetData>
  <hyperlinks>
    <hyperlink ref="C14" r:id="rId1" xr:uid="{BA435C00-5159-4EBC-A78E-2113417FCDC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5"/>
  <sheetViews>
    <sheetView workbookViewId="0"/>
  </sheetViews>
  <sheetFormatPr defaultColWidth="9.140625" defaultRowHeight="15" x14ac:dyDescent="0.25"/>
  <cols>
    <col min="1" max="1" width="148.5703125" style="58" customWidth="1"/>
    <col min="2" max="28" width="9.140625" style="59"/>
    <col min="29" max="33" width="9.140625" style="53"/>
    <col min="34" max="34" width="9.140625" style="60"/>
    <col min="35" max="16384" width="9.140625" style="53"/>
  </cols>
  <sheetData>
    <row r="1" spans="1:44" s="18" customFormat="1" ht="18.75" x14ac:dyDescent="0.25">
      <c r="A1" s="21"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27"/>
      <c r="AD1" s="27"/>
      <c r="AE1" s="27"/>
      <c r="AF1" s="27"/>
      <c r="AG1" s="27"/>
      <c r="AH1" s="28"/>
    </row>
    <row r="2" spans="1:44" x14ac:dyDescent="0.25">
      <c r="A2" s="22" t="s">
        <v>65</v>
      </c>
    </row>
    <row r="3" spans="1:44" x14ac:dyDescent="0.25">
      <c r="A3" s="22"/>
    </row>
    <row r="4" spans="1:44" ht="90" x14ac:dyDescent="0.25">
      <c r="A4" s="58" t="s">
        <v>117</v>
      </c>
    </row>
    <row r="5" spans="1:44" customFormat="1" ht="30" x14ac:dyDescent="0.25">
      <c r="A5" s="16" t="s">
        <v>136</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2"/>
      <c r="AD5" s="62"/>
      <c r="AE5" s="62"/>
      <c r="AF5" s="62"/>
      <c r="AG5" s="62"/>
      <c r="AH5" s="63"/>
      <c r="AI5" s="62"/>
      <c r="AJ5" s="62"/>
      <c r="AK5" s="62"/>
      <c r="AL5" s="62"/>
      <c r="AM5" s="62"/>
      <c r="AN5" s="62"/>
      <c r="AO5" s="62"/>
      <c r="AP5" s="62"/>
      <c r="AQ5" s="62"/>
      <c r="AR5" s="63"/>
    </row>
    <row r="6" spans="1:44" customFormat="1" x14ac:dyDescent="0.25">
      <c r="A6" s="16"/>
      <c r="B6" s="61"/>
      <c r="C6" s="61"/>
      <c r="D6" s="61"/>
      <c r="E6" s="61"/>
      <c r="F6" s="61"/>
      <c r="G6" s="61"/>
      <c r="H6" s="61"/>
      <c r="I6" s="61"/>
      <c r="J6" s="61"/>
      <c r="K6" s="61"/>
      <c r="L6" s="61"/>
      <c r="M6" s="61"/>
      <c r="N6" s="61"/>
      <c r="O6" s="61"/>
      <c r="P6" s="61"/>
      <c r="Q6" s="61"/>
      <c r="R6" s="61"/>
      <c r="S6" s="61"/>
      <c r="T6" s="61"/>
      <c r="U6" s="61"/>
      <c r="V6" s="61"/>
      <c r="W6" s="61"/>
      <c r="X6" s="61"/>
      <c r="Y6" s="61"/>
      <c r="Z6" s="61"/>
      <c r="AA6" s="61"/>
      <c r="AB6" s="61"/>
      <c r="AH6" s="64"/>
    </row>
    <row r="7" spans="1:44" customFormat="1" x14ac:dyDescent="0.25">
      <c r="A7" s="23" t="s">
        <v>104</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H7" s="64"/>
    </row>
    <row r="8" spans="1:44" s="43" customFormat="1" ht="62.25" customHeight="1" x14ac:dyDescent="0.25">
      <c r="A8" s="16" t="s">
        <v>133</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H8" s="44"/>
    </row>
    <row r="9" spans="1:44" s="43" customFormat="1" ht="13.5" customHeight="1" x14ac:dyDescent="0.25">
      <c r="A9" s="16"/>
      <c r="B9" s="42"/>
      <c r="C9" s="42"/>
      <c r="D9" s="42"/>
      <c r="E9" s="42"/>
      <c r="F9" s="42"/>
      <c r="G9" s="42"/>
      <c r="H9" s="42"/>
      <c r="I9" s="42"/>
      <c r="J9" s="42"/>
      <c r="K9" s="42"/>
      <c r="L9" s="42"/>
      <c r="M9" s="42"/>
      <c r="N9" s="42"/>
      <c r="O9" s="42"/>
      <c r="P9" s="42"/>
      <c r="Q9" s="42"/>
      <c r="R9" s="42"/>
      <c r="S9" s="42"/>
      <c r="T9" s="42"/>
      <c r="U9" s="42"/>
      <c r="V9" s="42"/>
      <c r="W9" s="42"/>
      <c r="X9" s="42"/>
      <c r="Y9" s="42"/>
      <c r="Z9" s="42"/>
      <c r="AA9" s="42"/>
      <c r="AB9" s="42"/>
      <c r="AH9" s="44"/>
    </row>
    <row r="10" spans="1:44" x14ac:dyDescent="0.25">
      <c r="A10" s="23" t="s">
        <v>66</v>
      </c>
    </row>
    <row r="11" spans="1:44" x14ac:dyDescent="0.25">
      <c r="A11" s="22" t="s">
        <v>79</v>
      </c>
    </row>
    <row r="12" spans="1:44" x14ac:dyDescent="0.25">
      <c r="A12" s="58" t="s">
        <v>1</v>
      </c>
    </row>
    <row r="13" spans="1:44" x14ac:dyDescent="0.25">
      <c r="A13" s="58" t="s">
        <v>38</v>
      </c>
    </row>
    <row r="14" spans="1:44" ht="30" x14ac:dyDescent="0.25">
      <c r="A14" s="58" t="s">
        <v>118</v>
      </c>
    </row>
    <row r="15" spans="1:44" x14ac:dyDescent="0.25">
      <c r="A15" s="58" t="s">
        <v>2</v>
      </c>
    </row>
    <row r="17" spans="1:34" x14ac:dyDescent="0.25">
      <c r="A17" s="58" t="s">
        <v>119</v>
      </c>
    </row>
    <row r="19" spans="1:34" s="19" customFormat="1" x14ac:dyDescent="0.25">
      <c r="A19" s="23" t="s">
        <v>67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H19" s="29"/>
    </row>
    <row r="20" spans="1:34" x14ac:dyDescent="0.25">
      <c r="A20" s="58" t="s">
        <v>68</v>
      </c>
    </row>
    <row r="21" spans="1:34" x14ac:dyDescent="0.25">
      <c r="A21" s="58" t="s">
        <v>70</v>
      </c>
    </row>
    <row r="22" spans="1:34" ht="30" x14ac:dyDescent="0.25">
      <c r="A22" s="58" t="s">
        <v>39</v>
      </c>
    </row>
    <row r="24" spans="1:34" s="19" customFormat="1" x14ac:dyDescent="0.25">
      <c r="A24" s="23" t="s">
        <v>69</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H24" s="29"/>
    </row>
    <row r="25" spans="1:34" ht="30" x14ac:dyDescent="0.25">
      <c r="A25" s="54" t="s">
        <v>71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56"/>
  <sheetViews>
    <sheetView zoomScale="90" zoomScaleNormal="90" workbookViewId="0">
      <pane xSplit="1" topLeftCell="B1" activePane="topRight" state="frozen"/>
      <selection pane="topRight" activeCell="B20" sqref="B20"/>
    </sheetView>
  </sheetViews>
  <sheetFormatPr defaultColWidth="9.140625" defaultRowHeight="15.75" x14ac:dyDescent="0.25"/>
  <cols>
    <col min="1" max="1" width="41.28515625" style="2" customWidth="1"/>
    <col min="2" max="2" width="25.28515625" style="2" customWidth="1"/>
    <col min="3" max="3" width="14.85546875" style="2" customWidth="1"/>
    <col min="4" max="9" width="25" style="2" customWidth="1"/>
    <col min="10" max="10" width="22.140625" style="2" bestFit="1" customWidth="1"/>
    <col min="11" max="11" width="22.28515625" style="2" bestFit="1" customWidth="1"/>
    <col min="12" max="15" width="21.85546875" style="2" customWidth="1"/>
    <col min="16" max="16" width="28.85546875" style="2" customWidth="1"/>
    <col min="17" max="18" width="15.42578125" style="1" customWidth="1"/>
    <col min="19" max="19" width="19.42578125" style="1" bestFit="1" customWidth="1"/>
    <col min="20" max="20" width="35.85546875" style="1" customWidth="1"/>
    <col min="21" max="21" width="30.28515625" style="1" customWidth="1"/>
    <col min="22" max="25" width="32.42578125" style="1" customWidth="1"/>
    <col min="26" max="26" width="21" style="1" customWidth="1"/>
    <col min="27" max="27" width="18.28515625" style="1" customWidth="1"/>
    <col min="28" max="28" width="38.42578125" style="1" customWidth="1"/>
    <col min="29" max="30" width="20.140625" style="1" customWidth="1"/>
    <col min="31" max="31" width="18.28515625" style="1" customWidth="1"/>
    <col min="32" max="32" width="19.42578125" style="1" customWidth="1"/>
    <col min="33" max="35" width="22.28515625" style="1" customWidth="1"/>
    <col min="36" max="36" width="21.140625" style="1" customWidth="1"/>
    <col min="37" max="37" width="15.5703125" style="1" customWidth="1"/>
    <col min="38" max="38" width="18.5703125" style="1" customWidth="1"/>
    <col min="39" max="40" width="26.85546875" style="1" customWidth="1"/>
    <col min="41" max="42" width="23" style="1" customWidth="1"/>
    <col min="43" max="46" width="15.28515625" style="1" customWidth="1"/>
    <col min="47" max="49" width="26.5703125" style="1" bestFit="1" customWidth="1"/>
    <col min="50" max="16384" width="9.140625" style="1"/>
  </cols>
  <sheetData>
    <row r="1" spans="1:49" s="3" customFormat="1" x14ac:dyDescent="0.25">
      <c r="A1" s="90" t="s">
        <v>134</v>
      </c>
      <c r="B1" s="88"/>
      <c r="C1" s="37"/>
      <c r="D1" s="37"/>
      <c r="E1" s="37"/>
      <c r="F1" s="37"/>
      <c r="G1" s="37"/>
      <c r="H1" s="37"/>
      <c r="I1" s="37"/>
      <c r="J1" s="37"/>
      <c r="K1" s="37"/>
      <c r="L1" s="37"/>
      <c r="M1" s="37"/>
      <c r="N1" s="37"/>
      <c r="O1" s="37"/>
      <c r="P1" s="37"/>
      <c r="Q1" s="2"/>
      <c r="R1" s="2"/>
      <c r="S1" s="2"/>
      <c r="T1" s="2"/>
      <c r="U1" s="2"/>
      <c r="V1" s="2"/>
      <c r="W1" s="2"/>
      <c r="X1" s="2"/>
      <c r="Y1" s="2"/>
    </row>
    <row r="2" spans="1:49" s="3" customFormat="1" ht="16.5" thickBot="1" x14ac:dyDescent="0.3">
      <c r="A2" s="38"/>
      <c r="B2" s="38"/>
      <c r="C2" s="38"/>
      <c r="D2" s="38"/>
      <c r="E2" s="38"/>
      <c r="F2" s="38"/>
      <c r="G2" s="38"/>
      <c r="H2" s="38"/>
      <c r="I2" s="38"/>
      <c r="J2" s="38"/>
      <c r="K2" s="37"/>
      <c r="L2" s="37"/>
      <c r="M2" s="37"/>
      <c r="N2" s="37"/>
      <c r="O2" s="37"/>
      <c r="P2" s="37"/>
      <c r="Q2" s="8"/>
      <c r="R2" s="8"/>
      <c r="S2" s="8"/>
      <c r="T2" s="8"/>
      <c r="U2" s="8"/>
      <c r="V2" s="8"/>
      <c r="W2" s="8"/>
      <c r="X2" s="8"/>
      <c r="Y2" s="8"/>
    </row>
    <row r="3" spans="1:49" ht="20.25" customHeight="1" thickBot="1" x14ac:dyDescent="0.3">
      <c r="A3" s="9" t="s">
        <v>61</v>
      </c>
      <c r="B3" s="157"/>
      <c r="C3" s="158"/>
      <c r="D3" s="158"/>
      <c r="E3" s="159"/>
      <c r="F3" s="162"/>
      <c r="G3" s="150"/>
      <c r="H3" s="150"/>
      <c r="I3" s="150"/>
      <c r="J3" s="150"/>
      <c r="K3" s="150"/>
      <c r="L3" s="150"/>
      <c r="M3" s="151"/>
      <c r="N3" s="149"/>
      <c r="O3" s="150"/>
      <c r="P3" s="151"/>
      <c r="Q3" s="163" t="s">
        <v>164</v>
      </c>
      <c r="R3" s="164"/>
      <c r="S3" s="165"/>
      <c r="T3" s="163" t="s">
        <v>165</v>
      </c>
      <c r="U3" s="167"/>
      <c r="V3" s="167"/>
      <c r="W3" s="167"/>
      <c r="X3" s="167"/>
      <c r="Y3" s="167"/>
      <c r="Z3" s="167"/>
      <c r="AA3" s="167"/>
      <c r="AB3" s="167"/>
      <c r="AC3" s="167"/>
      <c r="AD3" s="167"/>
      <c r="AE3" s="167"/>
      <c r="AF3" s="167"/>
      <c r="AG3" s="167"/>
      <c r="AH3" s="117"/>
      <c r="AI3" s="167" t="s">
        <v>77</v>
      </c>
      <c r="AJ3" s="164"/>
      <c r="AK3" s="164"/>
      <c r="AL3" s="165"/>
      <c r="AM3" s="167" t="s">
        <v>166</v>
      </c>
      <c r="AN3" s="169"/>
      <c r="AO3" s="163" t="s">
        <v>107</v>
      </c>
      <c r="AP3" s="167"/>
      <c r="AQ3" s="170"/>
      <c r="AR3" s="164"/>
      <c r="AS3" s="164"/>
      <c r="AT3" s="165"/>
      <c r="AU3" s="123" t="s">
        <v>164</v>
      </c>
      <c r="AV3" s="168"/>
      <c r="AW3" s="165"/>
    </row>
    <row r="4" spans="1:49" s="86" customFormat="1" ht="65.25" customHeight="1" x14ac:dyDescent="0.25">
      <c r="A4" s="87"/>
      <c r="B4" s="152" t="s">
        <v>244</v>
      </c>
      <c r="C4" s="153"/>
      <c r="D4" s="153"/>
      <c r="E4" s="154"/>
      <c r="F4" s="152" t="s">
        <v>154</v>
      </c>
      <c r="G4" s="153"/>
      <c r="H4" s="153"/>
      <c r="I4" s="153"/>
      <c r="J4" s="160"/>
      <c r="K4" s="160"/>
      <c r="L4" s="160"/>
      <c r="M4" s="161"/>
      <c r="N4" s="152" t="s">
        <v>153</v>
      </c>
      <c r="O4" s="153"/>
      <c r="P4" s="153"/>
      <c r="Q4" s="152" t="s">
        <v>254</v>
      </c>
      <c r="R4" s="155"/>
      <c r="S4" s="156"/>
      <c r="T4" s="155" t="s">
        <v>243</v>
      </c>
      <c r="U4" s="153"/>
      <c r="V4" s="160"/>
      <c r="W4" s="160"/>
      <c r="X4" s="160"/>
      <c r="Y4" s="161"/>
      <c r="Z4" s="152" t="s">
        <v>163</v>
      </c>
      <c r="AA4" s="153"/>
      <c r="AB4" s="160"/>
      <c r="AC4" s="160"/>
      <c r="AD4" s="160"/>
      <c r="AE4" s="160"/>
      <c r="AF4" s="160"/>
      <c r="AG4" s="160"/>
      <c r="AH4" s="116"/>
      <c r="AI4" s="152" t="s">
        <v>157</v>
      </c>
      <c r="AJ4" s="155"/>
      <c r="AK4" s="160"/>
      <c r="AL4" s="161"/>
      <c r="AM4" s="152" t="s">
        <v>158</v>
      </c>
      <c r="AN4" s="171"/>
      <c r="AO4" s="155" t="s">
        <v>159</v>
      </c>
      <c r="AP4" s="155"/>
      <c r="AQ4" s="153"/>
      <c r="AR4" s="153"/>
      <c r="AS4" s="153"/>
      <c r="AT4" s="153"/>
      <c r="AU4" s="166" t="s">
        <v>255</v>
      </c>
      <c r="AV4" s="153"/>
      <c r="AW4" s="156"/>
    </row>
    <row r="5" spans="1:49" x14ac:dyDescent="0.25">
      <c r="A5" s="10" t="s">
        <v>30</v>
      </c>
      <c r="B5" s="25">
        <v>1</v>
      </c>
      <c r="C5" s="47">
        <v>2</v>
      </c>
      <c r="D5" s="47">
        <v>3</v>
      </c>
      <c r="E5" s="47">
        <v>4</v>
      </c>
      <c r="F5" s="47">
        <v>5</v>
      </c>
      <c r="G5" s="47">
        <v>6</v>
      </c>
      <c r="H5" s="47">
        <v>7</v>
      </c>
      <c r="I5" s="47">
        <v>8</v>
      </c>
      <c r="J5" s="47" t="s">
        <v>144</v>
      </c>
      <c r="K5" s="47" t="s">
        <v>145</v>
      </c>
      <c r="L5" s="47">
        <v>10</v>
      </c>
      <c r="M5" s="47">
        <v>11</v>
      </c>
      <c r="N5" s="47" t="s">
        <v>146</v>
      </c>
      <c r="O5" s="47" t="s">
        <v>147</v>
      </c>
      <c r="P5" s="47" t="s">
        <v>148</v>
      </c>
      <c r="Q5" s="47" t="s">
        <v>112</v>
      </c>
      <c r="R5" s="47" t="s">
        <v>113</v>
      </c>
      <c r="S5" s="47">
        <v>14</v>
      </c>
      <c r="T5" s="47" t="s">
        <v>149</v>
      </c>
      <c r="U5" s="47" t="s">
        <v>150</v>
      </c>
      <c r="V5" s="47" t="s">
        <v>114</v>
      </c>
      <c r="W5" s="47" t="s">
        <v>115</v>
      </c>
      <c r="X5" s="47" t="s">
        <v>151</v>
      </c>
      <c r="Y5" s="47" t="s">
        <v>152</v>
      </c>
      <c r="Z5" s="47">
        <v>18</v>
      </c>
      <c r="AA5" s="47" t="s">
        <v>155</v>
      </c>
      <c r="AB5" s="47" t="s">
        <v>156</v>
      </c>
      <c r="AC5" s="47">
        <v>20</v>
      </c>
      <c r="AD5" s="47">
        <v>21</v>
      </c>
      <c r="AE5" s="47">
        <v>22</v>
      </c>
      <c r="AF5" s="47">
        <v>23</v>
      </c>
      <c r="AG5" s="47">
        <v>24</v>
      </c>
      <c r="AH5" s="47">
        <v>25</v>
      </c>
      <c r="AI5" s="47">
        <v>26</v>
      </c>
      <c r="AJ5" s="47">
        <v>27</v>
      </c>
      <c r="AK5" s="47" t="s">
        <v>167</v>
      </c>
      <c r="AL5" s="47" t="s">
        <v>168</v>
      </c>
      <c r="AM5" s="47">
        <v>29</v>
      </c>
      <c r="AN5" s="47">
        <v>30</v>
      </c>
      <c r="AO5" s="47" t="s">
        <v>169</v>
      </c>
      <c r="AP5" s="47" t="s">
        <v>170</v>
      </c>
      <c r="AQ5" s="47" t="s">
        <v>160</v>
      </c>
      <c r="AR5" s="47" t="s">
        <v>161</v>
      </c>
      <c r="AS5" s="47" t="s">
        <v>171</v>
      </c>
      <c r="AT5" s="47" t="s">
        <v>213</v>
      </c>
      <c r="AU5" s="47">
        <v>33</v>
      </c>
      <c r="AV5" s="47" t="s">
        <v>172</v>
      </c>
      <c r="AW5" s="109" t="s">
        <v>173</v>
      </c>
    </row>
    <row r="6" spans="1:49" s="85" customFormat="1" ht="157.5" x14ac:dyDescent="0.25">
      <c r="A6" s="105" t="s">
        <v>162</v>
      </c>
      <c r="B6" s="82" t="s">
        <v>122</v>
      </c>
      <c r="C6" s="82" t="s">
        <v>108</v>
      </c>
      <c r="D6" s="82" t="s">
        <v>288</v>
      </c>
      <c r="E6" s="82" t="s">
        <v>179</v>
      </c>
      <c r="F6" s="82" t="s">
        <v>180</v>
      </c>
      <c r="G6" s="82" t="s">
        <v>185</v>
      </c>
      <c r="H6" s="82" t="s">
        <v>290</v>
      </c>
      <c r="I6" s="82" t="s">
        <v>291</v>
      </c>
      <c r="J6" s="82" t="s">
        <v>142</v>
      </c>
      <c r="K6" s="82" t="s">
        <v>143</v>
      </c>
      <c r="L6" s="82" t="s">
        <v>186</v>
      </c>
      <c r="M6" s="82" t="s">
        <v>192</v>
      </c>
      <c r="N6" s="82" t="s">
        <v>124</v>
      </c>
      <c r="O6" s="82" t="s">
        <v>125</v>
      </c>
      <c r="P6" s="82" t="s">
        <v>196</v>
      </c>
      <c r="Q6" s="83" t="s">
        <v>203</v>
      </c>
      <c r="R6" s="83" t="s">
        <v>204</v>
      </c>
      <c r="S6" s="83" t="s">
        <v>205</v>
      </c>
      <c r="T6" s="45" t="s">
        <v>208</v>
      </c>
      <c r="U6" s="84" t="s">
        <v>287</v>
      </c>
      <c r="V6" s="126" t="s">
        <v>219</v>
      </c>
      <c r="W6" s="126" t="s">
        <v>229</v>
      </c>
      <c r="X6" s="126" t="s">
        <v>221</v>
      </c>
      <c r="Y6" s="126" t="s">
        <v>292</v>
      </c>
      <c r="Z6" s="83" t="s">
        <v>251</v>
      </c>
      <c r="AA6" s="83" t="s">
        <v>220</v>
      </c>
      <c r="AB6" s="83" t="s">
        <v>293</v>
      </c>
      <c r="AC6" s="83" t="s">
        <v>294</v>
      </c>
      <c r="AD6" s="83" t="s">
        <v>295</v>
      </c>
      <c r="AE6" s="83" t="s">
        <v>296</v>
      </c>
      <c r="AF6" s="83" t="s">
        <v>307</v>
      </c>
      <c r="AG6" s="83" t="s">
        <v>297</v>
      </c>
      <c r="AH6" s="83" t="s">
        <v>174</v>
      </c>
      <c r="AI6" s="83" t="s">
        <v>212</v>
      </c>
      <c r="AJ6" s="84" t="s">
        <v>283</v>
      </c>
      <c r="AK6" s="84" t="s">
        <v>284</v>
      </c>
      <c r="AL6" s="84" t="s">
        <v>285</v>
      </c>
      <c r="AM6" s="84" t="s">
        <v>282</v>
      </c>
      <c r="AN6" s="84" t="s">
        <v>281</v>
      </c>
      <c r="AO6" s="106" t="s">
        <v>222</v>
      </c>
      <c r="AP6" s="84" t="s">
        <v>276</v>
      </c>
      <c r="AQ6" s="84" t="s">
        <v>275</v>
      </c>
      <c r="AR6" s="84" t="s">
        <v>278</v>
      </c>
      <c r="AS6" s="84" t="s">
        <v>279</v>
      </c>
      <c r="AT6" s="84" t="s">
        <v>280</v>
      </c>
      <c r="AU6" s="84" t="s">
        <v>216</v>
      </c>
      <c r="AV6" s="84" t="s">
        <v>252</v>
      </c>
      <c r="AW6" s="125" t="s">
        <v>253</v>
      </c>
    </row>
    <row r="7" spans="1:49" x14ac:dyDescent="0.25">
      <c r="A7" s="33"/>
      <c r="B7" s="34"/>
      <c r="C7" s="34"/>
      <c r="D7" s="34" t="s">
        <v>289</v>
      </c>
      <c r="E7" s="34"/>
      <c r="F7" s="100"/>
      <c r="G7" s="100"/>
      <c r="H7" s="34" t="s">
        <v>289</v>
      </c>
      <c r="I7" s="34" t="s">
        <v>289</v>
      </c>
      <c r="J7" s="50" t="s">
        <v>88</v>
      </c>
      <c r="K7" s="50" t="s">
        <v>123</v>
      </c>
      <c r="L7" s="34"/>
      <c r="M7" s="100"/>
      <c r="N7" s="50" t="s">
        <v>88</v>
      </c>
      <c r="O7" s="20" t="s">
        <v>123</v>
      </c>
      <c r="P7" s="89"/>
      <c r="Q7" s="89"/>
      <c r="R7" s="89"/>
      <c r="S7" s="89"/>
      <c r="T7" s="89"/>
      <c r="U7" s="34" t="s">
        <v>286</v>
      </c>
      <c r="V7" s="89"/>
      <c r="W7" s="34" t="s">
        <v>286</v>
      </c>
      <c r="X7" s="89"/>
      <c r="Y7" s="34" t="s">
        <v>286</v>
      </c>
      <c r="Z7" s="34"/>
      <c r="AA7" s="34"/>
      <c r="AB7" s="34"/>
      <c r="AC7" s="34"/>
      <c r="AD7" s="34"/>
      <c r="AE7" s="34"/>
      <c r="AF7" s="34"/>
      <c r="AG7" s="34"/>
      <c r="AH7" s="34" t="s">
        <v>289</v>
      </c>
      <c r="AI7" s="34"/>
      <c r="AJ7" s="34"/>
      <c r="AK7" s="34"/>
      <c r="AL7" s="34"/>
      <c r="AM7" s="34"/>
      <c r="AN7" s="34"/>
      <c r="AO7" s="34"/>
      <c r="AP7" s="34"/>
      <c r="AQ7" s="34"/>
      <c r="AR7" s="34"/>
      <c r="AS7" s="34"/>
      <c r="AT7" s="34"/>
      <c r="AU7" s="34"/>
      <c r="AV7" s="34"/>
      <c r="AW7" s="115"/>
    </row>
    <row r="8" spans="1:49" s="45" customFormat="1" x14ac:dyDescent="0.25">
      <c r="A8" s="93" t="s">
        <v>8</v>
      </c>
      <c r="E8" s="75"/>
      <c r="F8" s="75"/>
      <c r="G8" s="81"/>
      <c r="I8" s="101"/>
      <c r="J8" s="77"/>
      <c r="K8" s="79"/>
      <c r="L8" s="75"/>
      <c r="M8" s="75"/>
      <c r="N8" s="77"/>
      <c r="O8" s="79"/>
      <c r="P8" s="75"/>
      <c r="Q8" s="81"/>
      <c r="R8" s="81"/>
      <c r="S8" s="81"/>
      <c r="T8" s="81"/>
      <c r="V8" s="81"/>
      <c r="X8" s="81"/>
      <c r="Z8" s="81"/>
      <c r="AA8" s="81"/>
      <c r="AB8" s="45" t="b">
        <f>IF(AA8="Yes","",IF(AA8="No","N/A",IF(AA8="Unknown","N/A",IF(AA8="N/A - none needed","N/A"))))</f>
        <v>0</v>
      </c>
      <c r="AC8" s="45" t="b">
        <f>IF(AA8="Yes","",IF(AA8="No","N/A",IF(AA8="Unknown","N/A",IF(AA8="N/A - none needed","N/A"))))</f>
        <v>0</v>
      </c>
      <c r="AD8" s="45" t="b">
        <f>IF(AA8="Yes","",IF(AA8="No","N/A",IF(AA8="Unknown","N/A",IF(AA8="N/A - none needed","N/A"))))</f>
        <v>0</v>
      </c>
      <c r="AE8" s="45" t="b">
        <f>IF(AA8="Yes","",IF(AA8="No","N/A",IF(AA8="Unknown","N/A",IF(AA8="N/A - none needed","N/A"))))</f>
        <v>0</v>
      </c>
      <c r="AF8" s="45" t="b">
        <f>IF(AA8="Yes","",IF(AA8="No","N/A",IF(AA8="Unknown","N/A",IF(AA8="N/A - none needed","N/A"))))</f>
        <v>0</v>
      </c>
      <c r="AG8" s="45" t="b">
        <f>IF(AA8="Yes","",IF(AA8="No","N/A",IF(AA8="Unknown","N/A",IF(AA8="N/A - none needed","N/A"))))</f>
        <v>0</v>
      </c>
      <c r="AJ8" s="81"/>
      <c r="AK8" s="81"/>
      <c r="AL8" s="81"/>
      <c r="AM8" s="81"/>
      <c r="AN8" s="81"/>
      <c r="AO8" s="81"/>
      <c r="AP8" s="81" t="b">
        <f>IF(AO8="No","",IF(AO8="Yes","N/A",IF(AO8="Unknown","N/A",IF(AO8="N/A - not required","N/A"))))</f>
        <v>0</v>
      </c>
      <c r="AR8" s="45" t="b">
        <f>IF(AQ8="No","",IF(AQ8="Yes","N/A",IF(AQ8="Unknown","N/A",IF(AQ8="Not documented","N/A"))))</f>
        <v>0</v>
      </c>
      <c r="AS8" s="45" t="b">
        <f>IF(AQ8="No","",IF(AQ8="Yes","N/A",IF(AQ8="Unknown","N/A",IF(AQ8="Not documented","N/A"))))</f>
        <v>0</v>
      </c>
      <c r="AT8" s="45" t="b">
        <f>IF(AQ8="No","",IF(AQ8="Yes","N/A",IF(AQ8="Unknown","N/A",IF(AQ8="Not documented","N/A"))))</f>
        <v>0</v>
      </c>
      <c r="AW8" s="103" t="b">
        <f>IF(AV8="Yes","",IF(AV8="No","N/A",IF(AV8="Unknown","N/A",IF(AV8="N/A - patient died","N/A"))))</f>
        <v>0</v>
      </c>
    </row>
    <row r="9" spans="1:49" s="45" customFormat="1" x14ac:dyDescent="0.25">
      <c r="A9" s="94" t="s">
        <v>9</v>
      </c>
      <c r="E9" s="75"/>
      <c r="F9" s="75"/>
      <c r="I9" s="101"/>
      <c r="J9" s="77"/>
      <c r="K9" s="79"/>
      <c r="L9" s="75"/>
      <c r="M9" s="75"/>
      <c r="N9" s="77"/>
      <c r="O9" s="79"/>
      <c r="P9" s="75"/>
      <c r="AB9" s="45" t="b">
        <f t="shared" ref="AB9:AB17" si="0">IF(AA9="Yes","",IF(AA9="No","N/A",IF(AA9="Unknown","N/A",IF(AA9="N/A - none needed","N/A"))))</f>
        <v>0</v>
      </c>
      <c r="AC9" s="45" t="b">
        <f>IF(AA9="Yes","",IF(AA9="No","N/A",IF(AA9="Unknown","N/A",IF(AA9="N/A - none needed","N/A"))))</f>
        <v>0</v>
      </c>
      <c r="AD9" s="45" t="b">
        <f>IF(AA9="Yes","",IF(AA9="No","N/A",IF(AA9="Unknown","N/A",IF(AA9="N/A - none needed","N/A"))))</f>
        <v>0</v>
      </c>
      <c r="AE9" s="45" t="b">
        <f>IF(AA9="Yes","",IF(AA9="No","N/A",IF(AA9="Unknown","N/A",IF(AA9="N/A - none needed","N/A"))))</f>
        <v>0</v>
      </c>
      <c r="AF9" s="45" t="b">
        <f>IF(AA9="Yes","",IF(AA9="No","N/A",IF(AA9="Unknown","N/A",IF(AA9="N/A - none needed","N/A"))))</f>
        <v>0</v>
      </c>
      <c r="AG9" s="45" t="b">
        <f>IF(AA9="Yes","",IF(AA9="No","N/A",IF(AA9="Unknown","N/A",IF(AA9="N/A - none needed","N/A"))))</f>
        <v>0</v>
      </c>
      <c r="AP9" s="45" t="b">
        <f t="shared" ref="AP9:AP17" si="1">IF(AO9="No","",IF(AO9="Yes","N/A",IF(AO9="Unknown","N/A",IF(AO9="N/A - not required","N/A"))))</f>
        <v>0</v>
      </c>
      <c r="AR9" s="45" t="b">
        <f t="shared" ref="AR9:AR17" si="2">IF(AQ9="No","",IF(AQ9="Yes","N/A",IF(AQ9="Unknown","N/A",IF(AQ9="Not documented","N/A"))))</f>
        <v>0</v>
      </c>
      <c r="AS9" s="45" t="b">
        <f t="shared" ref="AS9:AS17" si="3">IF(AQ9="No","",IF(AQ9="Yes","N/A",IF(AQ9="Unknown","N/A",IF(AQ9="Not documented","N/A"))))</f>
        <v>0</v>
      </c>
      <c r="AT9" s="45" t="b">
        <f t="shared" ref="AT9:AT17" si="4">IF(AQ9="No","",IF(AQ9="Yes","N/A",IF(AQ9="Unknown","N/A",IF(AQ9="Not documented","N/A"))))</f>
        <v>0</v>
      </c>
      <c r="AW9" s="103" t="b">
        <f t="shared" ref="AW9:AW17" si="5">IF(AV9="Yes","",IF(AV9="No","N/A",IF(AV9="Unknown","N/A",IF(AV9="N/A - patient died","N/A"))))</f>
        <v>0</v>
      </c>
    </row>
    <row r="10" spans="1:49" s="45" customFormat="1" x14ac:dyDescent="0.25">
      <c r="A10" s="94" t="s">
        <v>10</v>
      </c>
      <c r="E10" s="75"/>
      <c r="F10" s="75"/>
      <c r="I10" s="101"/>
      <c r="J10" s="77"/>
      <c r="K10" s="79"/>
      <c r="L10" s="75"/>
      <c r="M10" s="75"/>
      <c r="N10" s="77"/>
      <c r="O10" s="79"/>
      <c r="P10" s="75"/>
      <c r="AB10" s="45" t="b">
        <f t="shared" si="0"/>
        <v>0</v>
      </c>
      <c r="AC10" s="45" t="b">
        <f t="shared" ref="AC10" si="6">IF(AA10="Yes","",IF(AA10="No","N/A",IF(AA10="Unknown","N/A",IF(AA10="N/A - none needed","N/A"))))</f>
        <v>0</v>
      </c>
      <c r="AD10" s="45" t="b">
        <f t="shared" ref="AD10:AD11" si="7">IF(AA10="Yes","",IF(AA10="No","N/A",IF(AA10="Unknown","N/A",IF(AA10="N/A - none needed","N/A"))))</f>
        <v>0</v>
      </c>
      <c r="AE10" s="45" t="b">
        <f t="shared" ref="AE10:AE17" si="8">IF(AA10="Yes","",IF(AA10="No","N/A",IF(AA10="Unknown","N/A",IF(AA10="N/A - none needed","N/A"))))</f>
        <v>0</v>
      </c>
      <c r="AF10" s="45" t="b">
        <f t="shared" ref="AF10:AF13" si="9">IF(AA10="Yes","",IF(AA10="No","N/A",IF(AA10="Unknown","N/A",IF(AA10="N/A - none needed","N/A"))))</f>
        <v>0</v>
      </c>
      <c r="AG10" s="45" t="b">
        <f t="shared" ref="AG10:AG17" si="10">IF(AA10="Yes","",IF(AA10="No","N/A",IF(AA10="Unknown","N/A",IF(AA10="N/A - none needed","N/A"))))</f>
        <v>0</v>
      </c>
      <c r="AP10" s="45" t="b">
        <f t="shared" si="1"/>
        <v>0</v>
      </c>
      <c r="AR10" s="45" t="b">
        <f t="shared" si="2"/>
        <v>0</v>
      </c>
      <c r="AS10" s="45" t="b">
        <f t="shared" si="3"/>
        <v>0</v>
      </c>
      <c r="AT10" s="45" t="b">
        <f t="shared" si="4"/>
        <v>0</v>
      </c>
      <c r="AW10" s="103" t="b">
        <f t="shared" si="5"/>
        <v>0</v>
      </c>
    </row>
    <row r="11" spans="1:49" s="45" customFormat="1" x14ac:dyDescent="0.25">
      <c r="A11" s="94" t="s">
        <v>11</v>
      </c>
      <c r="E11" s="75"/>
      <c r="F11" s="75"/>
      <c r="I11" s="101"/>
      <c r="J11" s="77"/>
      <c r="K11" s="79"/>
      <c r="L11" s="75"/>
      <c r="M11" s="75"/>
      <c r="N11" s="77"/>
      <c r="O11" s="79"/>
      <c r="P11" s="75"/>
      <c r="AB11" s="45" t="b">
        <f t="shared" si="0"/>
        <v>0</v>
      </c>
      <c r="AC11" s="45" t="b">
        <f t="shared" ref="AC11:AC17" si="11">IF(AA11="Yes","",IF(AA11="No","N/A",IF(AA11="Unknown","N/A",IF(AA11="N/A - none needed","N/A"))))</f>
        <v>0</v>
      </c>
      <c r="AD11" s="45" t="b">
        <f t="shared" si="7"/>
        <v>0</v>
      </c>
      <c r="AE11" s="45" t="b">
        <f t="shared" si="8"/>
        <v>0</v>
      </c>
      <c r="AF11" s="45" t="b">
        <f t="shared" si="9"/>
        <v>0</v>
      </c>
      <c r="AG11" s="45" t="b">
        <f t="shared" si="10"/>
        <v>0</v>
      </c>
      <c r="AP11" s="45" t="b">
        <f t="shared" si="1"/>
        <v>0</v>
      </c>
      <c r="AR11" s="45" t="b">
        <f t="shared" si="2"/>
        <v>0</v>
      </c>
      <c r="AS11" s="45" t="b">
        <f t="shared" si="3"/>
        <v>0</v>
      </c>
      <c r="AT11" s="45" t="b">
        <f t="shared" si="4"/>
        <v>0</v>
      </c>
      <c r="AW11" s="103" t="b">
        <f t="shared" si="5"/>
        <v>0</v>
      </c>
    </row>
    <row r="12" spans="1:49" s="45" customFormat="1" x14ac:dyDescent="0.25">
      <c r="A12" s="94" t="s">
        <v>12</v>
      </c>
      <c r="E12" s="75"/>
      <c r="F12" s="75"/>
      <c r="I12" s="101"/>
      <c r="J12" s="77"/>
      <c r="K12" s="79"/>
      <c r="L12" s="75"/>
      <c r="M12" s="75"/>
      <c r="N12" s="77"/>
      <c r="O12" s="79"/>
      <c r="P12" s="75"/>
      <c r="AB12" s="45" t="b">
        <f t="shared" si="0"/>
        <v>0</v>
      </c>
      <c r="AC12" s="45" t="b">
        <f t="shared" ref="AC12" si="12">IF(AA12="Yes","",IF(AA12="No","N/A",IF(AA12="Unknown","N/A",IF(AA12="N/A - none needed","N/A"))))</f>
        <v>0</v>
      </c>
      <c r="AD12" s="45" t="b">
        <f t="shared" ref="AD12" si="13">IF(AA12="Yes","",IF(AA12="No","N/A",IF(AA12="Unknown","N/A",IF(AA12="N/A - none needed","N/A"))))</f>
        <v>0</v>
      </c>
      <c r="AE12" s="45" t="b">
        <f t="shared" ref="AE12" si="14">IF(AA12="Yes","",IF(AA12="No","N/A",IF(AA12="Unknown","N/A",IF(AA12="N/A - none needed","N/A"))))</f>
        <v>0</v>
      </c>
      <c r="AF12" s="45" t="b">
        <f t="shared" ref="AF12" si="15">IF(AA12="Yes","",IF(AA12="No","N/A",IF(AA12="Unknown","N/A",IF(AA12="N/A - none needed","N/A"))))</f>
        <v>0</v>
      </c>
      <c r="AG12" s="45" t="b">
        <f t="shared" ref="AG12" si="16">IF(AA12="Yes","",IF(AA12="No","N/A",IF(AA12="Unknown","N/A",IF(AA12="N/A - none needed","N/A"))))</f>
        <v>0</v>
      </c>
      <c r="AP12" s="45" t="b">
        <f t="shared" si="1"/>
        <v>0</v>
      </c>
      <c r="AR12" s="45" t="b">
        <f t="shared" si="2"/>
        <v>0</v>
      </c>
      <c r="AS12" s="45" t="b">
        <f t="shared" si="3"/>
        <v>0</v>
      </c>
      <c r="AT12" s="45" t="b">
        <f t="shared" si="4"/>
        <v>0</v>
      </c>
      <c r="AW12" s="103" t="b">
        <f t="shared" si="5"/>
        <v>0</v>
      </c>
    </row>
    <row r="13" spans="1:49" s="45" customFormat="1" x14ac:dyDescent="0.25">
      <c r="A13" s="94" t="s">
        <v>13</v>
      </c>
      <c r="E13" s="75"/>
      <c r="F13" s="75"/>
      <c r="I13" s="101"/>
      <c r="J13" s="77"/>
      <c r="K13" s="79"/>
      <c r="L13" s="75"/>
      <c r="M13" s="75"/>
      <c r="N13" s="77"/>
      <c r="O13" s="79"/>
      <c r="P13" s="75"/>
      <c r="AB13" s="45" t="b">
        <f t="shared" si="0"/>
        <v>0</v>
      </c>
      <c r="AC13" s="45" t="b">
        <f t="shared" si="11"/>
        <v>0</v>
      </c>
      <c r="AD13" s="45" t="b">
        <f t="shared" ref="AD13:AD17" si="17">IF(AA13="Yes","",IF(AA13="No","N/A",IF(AA13="Unknown","N/A",IF(AA13="N/A - none needed","N/A"))))</f>
        <v>0</v>
      </c>
      <c r="AE13" s="45" t="b">
        <f t="shared" si="8"/>
        <v>0</v>
      </c>
      <c r="AF13" s="45" t="b">
        <f t="shared" si="9"/>
        <v>0</v>
      </c>
      <c r="AG13" s="45" t="b">
        <f t="shared" si="10"/>
        <v>0</v>
      </c>
      <c r="AP13" s="45" t="b">
        <f t="shared" si="1"/>
        <v>0</v>
      </c>
      <c r="AR13" s="45" t="b">
        <f t="shared" si="2"/>
        <v>0</v>
      </c>
      <c r="AS13" s="45" t="b">
        <f t="shared" si="3"/>
        <v>0</v>
      </c>
      <c r="AT13" s="45" t="b">
        <f t="shared" si="4"/>
        <v>0</v>
      </c>
      <c r="AW13" s="103" t="b">
        <f t="shared" si="5"/>
        <v>0</v>
      </c>
    </row>
    <row r="14" spans="1:49" s="45" customFormat="1" x14ac:dyDescent="0.25">
      <c r="A14" s="94" t="s">
        <v>14</v>
      </c>
      <c r="E14" s="75"/>
      <c r="F14" s="75"/>
      <c r="I14" s="101"/>
      <c r="J14" s="77"/>
      <c r="K14" s="79"/>
      <c r="L14" s="75"/>
      <c r="M14" s="75"/>
      <c r="N14" s="77"/>
      <c r="O14" s="79"/>
      <c r="P14" s="75"/>
      <c r="AB14" s="45" t="b">
        <f t="shared" si="0"/>
        <v>0</v>
      </c>
      <c r="AC14" s="45" t="b">
        <f t="shared" si="11"/>
        <v>0</v>
      </c>
      <c r="AD14" s="45" t="b">
        <f t="shared" si="17"/>
        <v>0</v>
      </c>
      <c r="AE14" s="45" t="b">
        <f t="shared" si="8"/>
        <v>0</v>
      </c>
      <c r="AF14" s="45" t="b">
        <f t="shared" ref="AF14:AF17" si="18">IF(AA14="Yes","",IF(AA14="No","N/A",IF(AA14="Unknown","N/A",IF(AA14="N/A - none needed","N/A"))))</f>
        <v>0</v>
      </c>
      <c r="AG14" s="45" t="b">
        <f t="shared" si="10"/>
        <v>0</v>
      </c>
      <c r="AP14" s="45" t="b">
        <f t="shared" si="1"/>
        <v>0</v>
      </c>
      <c r="AR14" s="45" t="b">
        <f t="shared" si="2"/>
        <v>0</v>
      </c>
      <c r="AS14" s="45" t="b">
        <f t="shared" si="3"/>
        <v>0</v>
      </c>
      <c r="AT14" s="45" t="b">
        <f t="shared" si="4"/>
        <v>0</v>
      </c>
      <c r="AW14" s="103" t="b">
        <f t="shared" si="5"/>
        <v>0</v>
      </c>
    </row>
    <row r="15" spans="1:49" s="45" customFormat="1" x14ac:dyDescent="0.25">
      <c r="A15" s="94" t="s">
        <v>15</v>
      </c>
      <c r="E15" s="75"/>
      <c r="F15" s="75"/>
      <c r="I15" s="101"/>
      <c r="J15" s="77"/>
      <c r="K15" s="79"/>
      <c r="L15" s="75"/>
      <c r="M15" s="75"/>
      <c r="N15" s="77"/>
      <c r="O15" s="79"/>
      <c r="P15" s="75"/>
      <c r="AB15" s="45" t="b">
        <f t="shared" si="0"/>
        <v>0</v>
      </c>
      <c r="AC15" s="45" t="b">
        <f t="shared" si="11"/>
        <v>0</v>
      </c>
      <c r="AD15" s="45" t="b">
        <f t="shared" si="17"/>
        <v>0</v>
      </c>
      <c r="AE15" s="45" t="b">
        <f t="shared" si="8"/>
        <v>0</v>
      </c>
      <c r="AF15" s="45" t="b">
        <f t="shared" si="18"/>
        <v>0</v>
      </c>
      <c r="AG15" s="45" t="b">
        <f t="shared" si="10"/>
        <v>0</v>
      </c>
      <c r="AP15" s="45" t="b">
        <f t="shared" si="1"/>
        <v>0</v>
      </c>
      <c r="AR15" s="45" t="b">
        <f t="shared" si="2"/>
        <v>0</v>
      </c>
      <c r="AS15" s="45" t="b">
        <f t="shared" si="3"/>
        <v>0</v>
      </c>
      <c r="AT15" s="45" t="b">
        <f t="shared" si="4"/>
        <v>0</v>
      </c>
      <c r="AW15" s="103" t="b">
        <f t="shared" si="5"/>
        <v>0</v>
      </c>
    </row>
    <row r="16" spans="1:49" s="45" customFormat="1" x14ac:dyDescent="0.25">
      <c r="A16" s="94" t="s">
        <v>16</v>
      </c>
      <c r="E16" s="75"/>
      <c r="F16" s="75"/>
      <c r="I16" s="101"/>
      <c r="J16" s="77"/>
      <c r="K16" s="79"/>
      <c r="L16" s="75"/>
      <c r="M16" s="75"/>
      <c r="N16" s="77"/>
      <c r="O16" s="79"/>
      <c r="P16" s="75"/>
      <c r="AB16" s="45" t="b">
        <f t="shared" si="0"/>
        <v>0</v>
      </c>
      <c r="AC16" s="45" t="b">
        <f t="shared" si="11"/>
        <v>0</v>
      </c>
      <c r="AD16" s="45" t="b">
        <f t="shared" si="17"/>
        <v>0</v>
      </c>
      <c r="AE16" s="45" t="b">
        <f t="shared" si="8"/>
        <v>0</v>
      </c>
      <c r="AF16" s="45" t="b">
        <f t="shared" si="18"/>
        <v>0</v>
      </c>
      <c r="AG16" s="45" t="b">
        <f t="shared" si="10"/>
        <v>0</v>
      </c>
      <c r="AP16" s="45" t="b">
        <f t="shared" si="1"/>
        <v>0</v>
      </c>
      <c r="AR16" s="45" t="b">
        <f t="shared" si="2"/>
        <v>0</v>
      </c>
      <c r="AS16" s="45" t="b">
        <f t="shared" si="3"/>
        <v>0</v>
      </c>
      <c r="AT16" s="45" t="b">
        <f t="shared" si="4"/>
        <v>0</v>
      </c>
      <c r="AW16" s="103" t="b">
        <f t="shared" si="5"/>
        <v>0</v>
      </c>
    </row>
    <row r="17" spans="1:49" s="45" customFormat="1" ht="126.75" thickBot="1" x14ac:dyDescent="0.3">
      <c r="A17" s="95" t="s">
        <v>310</v>
      </c>
      <c r="B17" s="46"/>
      <c r="C17" s="46"/>
      <c r="D17" s="46"/>
      <c r="E17" s="76"/>
      <c r="F17" s="76"/>
      <c r="G17" s="46"/>
      <c r="H17" s="46"/>
      <c r="I17" s="46"/>
      <c r="J17" s="78"/>
      <c r="K17" s="80"/>
      <c r="L17" s="76"/>
      <c r="M17" s="76"/>
      <c r="N17" s="78"/>
      <c r="O17" s="80"/>
      <c r="P17" s="76"/>
      <c r="Q17" s="46"/>
      <c r="R17" s="46"/>
      <c r="S17" s="46"/>
      <c r="T17" s="46"/>
      <c r="U17" s="46"/>
      <c r="V17" s="46"/>
      <c r="W17" s="46"/>
      <c r="X17" s="46"/>
      <c r="Y17" s="46"/>
      <c r="Z17" s="46"/>
      <c r="AA17" s="46"/>
      <c r="AB17" s="114" t="b">
        <f t="shared" si="0"/>
        <v>0</v>
      </c>
      <c r="AC17" s="114" t="b">
        <f t="shared" si="11"/>
        <v>0</v>
      </c>
      <c r="AD17" s="114" t="b">
        <f t="shared" si="17"/>
        <v>0</v>
      </c>
      <c r="AE17" s="114" t="b">
        <f t="shared" si="8"/>
        <v>0</v>
      </c>
      <c r="AF17" s="114" t="b">
        <f t="shared" si="18"/>
        <v>0</v>
      </c>
      <c r="AG17" s="46" t="b">
        <f t="shared" si="10"/>
        <v>0</v>
      </c>
      <c r="AH17" s="46"/>
      <c r="AI17" s="46"/>
      <c r="AJ17" s="46"/>
      <c r="AK17" s="46"/>
      <c r="AL17" s="46"/>
      <c r="AM17" s="46"/>
      <c r="AN17" s="46"/>
      <c r="AO17" s="46"/>
      <c r="AP17" s="46" t="b">
        <f t="shared" si="1"/>
        <v>0</v>
      </c>
      <c r="AQ17" s="46"/>
      <c r="AR17" s="46" t="b">
        <f t="shared" si="2"/>
        <v>0</v>
      </c>
      <c r="AS17" s="46" t="b">
        <f t="shared" si="3"/>
        <v>0</v>
      </c>
      <c r="AT17" s="46" t="b">
        <f t="shared" si="4"/>
        <v>0</v>
      </c>
      <c r="AU17" s="46"/>
      <c r="AV17" s="46"/>
      <c r="AW17" s="104" t="b">
        <f t="shared" si="5"/>
        <v>0</v>
      </c>
    </row>
    <row r="18" spans="1:49" x14ac:dyDescent="0.25">
      <c r="A18" s="3"/>
      <c r="B18" s="1"/>
      <c r="C18" s="1"/>
      <c r="D18" s="1"/>
      <c r="E18" s="1"/>
      <c r="F18" s="1"/>
      <c r="G18" s="1"/>
      <c r="H18" s="1"/>
      <c r="I18" s="1"/>
      <c r="J18" s="32"/>
      <c r="K18" s="32"/>
      <c r="L18" s="32"/>
      <c r="M18" s="32"/>
      <c r="N18" s="32"/>
      <c r="O18" s="32"/>
      <c r="P18" s="32"/>
      <c r="U18" s="32"/>
      <c r="W18" s="32"/>
      <c r="Y18" s="32"/>
      <c r="AH18" s="32"/>
    </row>
    <row r="19" spans="1:49" s="15" customFormat="1" x14ac:dyDescent="0.25">
      <c r="A19" s="11" t="s">
        <v>17</v>
      </c>
      <c r="B19" s="35"/>
      <c r="C19" s="35"/>
      <c r="D19" s="35"/>
      <c r="E19" s="35"/>
      <c r="F19" s="35"/>
      <c r="G19" s="35"/>
      <c r="H19" s="35"/>
      <c r="I19" s="35"/>
      <c r="J19" s="35"/>
      <c r="K19" s="35"/>
      <c r="L19" s="35"/>
      <c r="M19" s="35"/>
      <c r="N19" s="35"/>
      <c r="O19" s="35"/>
      <c r="P19" s="35"/>
      <c r="Q19" s="39">
        <f t="shared" ref="Q19:R19" si="19">COUNTIF(Q8:Q17,"Yes")</f>
        <v>0</v>
      </c>
      <c r="R19" s="39">
        <f t="shared" si="19"/>
        <v>0</v>
      </c>
      <c r="S19" s="39">
        <f t="shared" ref="S19:AO19" si="20">COUNTIF(S8:S17,"Yes")</f>
        <v>0</v>
      </c>
      <c r="T19" s="39">
        <f t="shared" ref="T19" si="21">COUNTIF(T8:T17,"Yes")</f>
        <v>0</v>
      </c>
      <c r="U19" s="35"/>
      <c r="V19" s="39">
        <f>COUNTIF(V8:V17,"Yes")</f>
        <v>0</v>
      </c>
      <c r="W19" s="35"/>
      <c r="X19" s="39">
        <f t="shared" ref="X19" si="22">COUNTIF(X8:X17,"Yes")</f>
        <v>0</v>
      </c>
      <c r="Y19" s="35"/>
      <c r="Z19" s="39">
        <f>COUNTIF(Z8:Z17,"Yes")</f>
        <v>0</v>
      </c>
      <c r="AA19" s="39">
        <f>COUNTIF(AA8:AA17,"Yes")</f>
        <v>0</v>
      </c>
      <c r="AB19" s="39">
        <f t="shared" si="20"/>
        <v>0</v>
      </c>
      <c r="AC19" s="39">
        <f>COUNTIF(AC8:AC17,"Yes")</f>
        <v>0</v>
      </c>
      <c r="AD19" s="39">
        <f>COUNTIF(AD8:AD17,"Yes")</f>
        <v>0</v>
      </c>
      <c r="AE19" s="39">
        <f>COUNTIF(AE8:AE17,"Yes")</f>
        <v>0</v>
      </c>
      <c r="AF19" s="39">
        <f>COUNTIF(AF8:AF17,"Yes")</f>
        <v>0</v>
      </c>
      <c r="AG19" s="39">
        <f>COUNTIF(AG8:AG17,"Yes")</f>
        <v>0</v>
      </c>
      <c r="AH19" s="35"/>
      <c r="AI19" s="39">
        <f>COUNTIF(AI8:AI17,"Yes")</f>
        <v>0</v>
      </c>
      <c r="AJ19" s="39">
        <f t="shared" si="20"/>
        <v>0</v>
      </c>
      <c r="AK19" s="39">
        <f t="shared" ref="AK19" si="23">COUNTIF(AK8:AK17,"Yes")</f>
        <v>0</v>
      </c>
      <c r="AL19" s="39">
        <f t="shared" si="20"/>
        <v>0</v>
      </c>
      <c r="AM19" s="39">
        <f t="shared" ref="AM19" si="24">COUNTIF(AM8:AM17,"Yes")</f>
        <v>0</v>
      </c>
      <c r="AN19" s="39">
        <f t="shared" ref="AN19" si="25">COUNTIF(AN8:AN17,"Yes")</f>
        <v>0</v>
      </c>
      <c r="AO19" s="39">
        <f t="shared" si="20"/>
        <v>0</v>
      </c>
      <c r="AP19" s="39">
        <f>COUNTIF(AP8:AP17,"Yes")</f>
        <v>0</v>
      </c>
      <c r="AQ19" s="35"/>
      <c r="AR19" s="39">
        <f t="shared" ref="AR19:AS19" si="26">COUNTIF(AR8:AR17,"Yes")</f>
        <v>0</v>
      </c>
      <c r="AS19" s="39">
        <f t="shared" si="26"/>
        <v>0</v>
      </c>
      <c r="AT19" s="35"/>
      <c r="AU19" s="39">
        <f t="shared" ref="AU19" si="27">COUNTIF(AU8:AU17,"Yes")</f>
        <v>0</v>
      </c>
      <c r="AV19" s="35"/>
      <c r="AW19" s="35"/>
    </row>
    <row r="20" spans="1:49" s="4" customFormat="1" x14ac:dyDescent="0.25">
      <c r="A20" s="12" t="s">
        <v>18</v>
      </c>
      <c r="B20" s="36"/>
      <c r="C20" s="36"/>
      <c r="D20" s="36"/>
      <c r="E20" s="36"/>
      <c r="F20" s="36"/>
      <c r="G20" s="36"/>
      <c r="H20" s="36"/>
      <c r="I20" s="36"/>
      <c r="J20" s="36"/>
      <c r="K20" s="36"/>
      <c r="L20" s="36"/>
      <c r="M20" s="36"/>
      <c r="N20" s="36"/>
      <c r="O20" s="36"/>
      <c r="P20" s="36"/>
      <c r="Q20" s="40" t="str">
        <f t="shared" ref="Q20:R20" si="28">IF(ISERROR(Q19/Q23),"%",Q19/Q23*100)</f>
        <v>%</v>
      </c>
      <c r="R20" s="40" t="str">
        <f t="shared" si="28"/>
        <v>%</v>
      </c>
      <c r="S20" s="40" t="str">
        <f t="shared" ref="S20:AO20" si="29">IF(ISERROR(S19/S23),"%",S19/S23*100)</f>
        <v>%</v>
      </c>
      <c r="T20" s="40" t="str">
        <f t="shared" ref="T20:V20" si="30">IF(ISERROR(T19/T23),"%",T19/T23*100)</f>
        <v>%</v>
      </c>
      <c r="U20" s="36"/>
      <c r="V20" s="40" t="str">
        <f t="shared" si="30"/>
        <v>%</v>
      </c>
      <c r="W20" s="36"/>
      <c r="X20" s="40" t="str">
        <f t="shared" ref="X20" si="31">IF(ISERROR(X19/X23),"%",X19/X23*100)</f>
        <v>%</v>
      </c>
      <c r="Y20" s="36"/>
      <c r="Z20" s="40" t="str">
        <f t="shared" si="29"/>
        <v>%</v>
      </c>
      <c r="AA20" s="40" t="str">
        <f t="shared" ref="AA20" si="32">IF(ISERROR(AA19/AA23),"%",AA19/AA23*100)</f>
        <v>%</v>
      </c>
      <c r="AB20" s="40" t="str">
        <f t="shared" si="29"/>
        <v>%</v>
      </c>
      <c r="AC20" s="40" t="str">
        <f t="shared" si="29"/>
        <v>%</v>
      </c>
      <c r="AD20" s="40" t="str">
        <f t="shared" si="29"/>
        <v>%</v>
      </c>
      <c r="AE20" s="40" t="str">
        <f t="shared" ref="AE20:AF20" si="33">IF(ISERROR(AE19/AE23),"%",AE19/AE23*100)</f>
        <v>%</v>
      </c>
      <c r="AF20" s="40" t="str">
        <f t="shared" si="33"/>
        <v>%</v>
      </c>
      <c r="AG20" s="40" t="str">
        <f t="shared" si="29"/>
        <v>%</v>
      </c>
      <c r="AH20" s="36"/>
      <c r="AI20" s="40" t="str">
        <f>IF(ISERROR(AI19/AI23),"%",AI19/AI23*100)</f>
        <v>%</v>
      </c>
      <c r="AJ20" s="40" t="str">
        <f t="shared" si="29"/>
        <v>%</v>
      </c>
      <c r="AK20" s="40" t="str">
        <f t="shared" ref="AK20" si="34">IF(ISERROR(AK19/AK23),"%",AK19/AK23*100)</f>
        <v>%</v>
      </c>
      <c r="AL20" s="40" t="str">
        <f t="shared" si="29"/>
        <v>%</v>
      </c>
      <c r="AM20" s="40" t="str">
        <f t="shared" ref="AM20" si="35">IF(ISERROR(AM19/AM23),"%",AM19/AM23*100)</f>
        <v>%</v>
      </c>
      <c r="AN20" s="40" t="str">
        <f t="shared" ref="AN20" si="36">IF(ISERROR(AN19/AN23),"%",AN19/AN23*100)</f>
        <v>%</v>
      </c>
      <c r="AO20" s="40" t="str">
        <f t="shared" si="29"/>
        <v>%</v>
      </c>
      <c r="AP20" s="40" t="str">
        <f>IF(ISERROR(AP19/AP23),"%",AP19/AP23*100)</f>
        <v>%</v>
      </c>
      <c r="AQ20" s="36"/>
      <c r="AR20" s="40" t="str">
        <f t="shared" ref="AR20:AS20" si="37">IF(ISERROR(AR19/AR23),"%",AR19/AR23*100)</f>
        <v>%</v>
      </c>
      <c r="AS20" s="40" t="str">
        <f t="shared" si="37"/>
        <v>%</v>
      </c>
      <c r="AT20" s="36"/>
      <c r="AU20" s="40" t="str">
        <f t="shared" ref="AU20" si="38">IF(ISERROR(AU19/AU23),"%",AU19/AU23*100)</f>
        <v>%</v>
      </c>
      <c r="AV20" s="36"/>
      <c r="AW20" s="36"/>
    </row>
    <row r="21" spans="1:49" s="15" customFormat="1" x14ac:dyDescent="0.25">
      <c r="A21" s="11" t="s">
        <v>19</v>
      </c>
      <c r="B21" s="35"/>
      <c r="C21" s="35"/>
      <c r="D21" s="35"/>
      <c r="E21" s="35"/>
      <c r="F21" s="35"/>
      <c r="G21" s="35"/>
      <c r="H21" s="35"/>
      <c r="I21" s="35"/>
      <c r="J21" s="35"/>
      <c r="K21" s="35"/>
      <c r="L21" s="35"/>
      <c r="M21" s="35"/>
      <c r="N21" s="35"/>
      <c r="O21" s="35"/>
      <c r="P21" s="35"/>
      <c r="Q21" s="39">
        <f t="shared" ref="Q21:R21" si="39">COUNTIF(Q8:Q17,"No")</f>
        <v>0</v>
      </c>
      <c r="R21" s="39">
        <f t="shared" si="39"/>
        <v>0</v>
      </c>
      <c r="S21" s="39">
        <f t="shared" ref="S21:AO21" si="40">COUNTIF(S8:S17,"No")</f>
        <v>0</v>
      </c>
      <c r="T21" s="39">
        <f t="shared" ref="T21" si="41">COUNTIF(T8:T17,"No")</f>
        <v>0</v>
      </c>
      <c r="U21" s="35"/>
      <c r="V21" s="39">
        <f>COUNTIF(V8:V17,"No")</f>
        <v>0</v>
      </c>
      <c r="W21" s="35"/>
      <c r="X21" s="39">
        <f t="shared" ref="X21" si="42">COUNTIF(X8:X17,"No")</f>
        <v>0</v>
      </c>
      <c r="Y21" s="35"/>
      <c r="Z21" s="39">
        <f>COUNTIF(Z8:Z17,"No")</f>
        <v>0</v>
      </c>
      <c r="AA21" s="39">
        <f>COUNTIF(AA8:AA17,"No")</f>
        <v>0</v>
      </c>
      <c r="AB21" s="39">
        <f t="shared" si="40"/>
        <v>0</v>
      </c>
      <c r="AC21" s="39">
        <f>COUNTIF(AC8:AC17,"No")</f>
        <v>0</v>
      </c>
      <c r="AD21" s="39">
        <f>COUNTIF(AD8:AD17,"No")</f>
        <v>0</v>
      </c>
      <c r="AE21" s="39">
        <f>COUNTIF(AE8:AE17,"No")</f>
        <v>0</v>
      </c>
      <c r="AF21" s="39">
        <f>COUNTIF(AF8:AF17,"No")</f>
        <v>0</v>
      </c>
      <c r="AG21" s="39">
        <f>COUNTIF(AG8:AG17,"No")</f>
        <v>0</v>
      </c>
      <c r="AH21" s="35"/>
      <c r="AI21" s="39">
        <f>COUNTIF(AI8:AI17,"No")</f>
        <v>0</v>
      </c>
      <c r="AJ21" s="39">
        <f t="shared" si="40"/>
        <v>0</v>
      </c>
      <c r="AK21" s="39">
        <f t="shared" ref="AK21" si="43">COUNTIF(AK8:AK17,"No")</f>
        <v>0</v>
      </c>
      <c r="AL21" s="39">
        <f t="shared" si="40"/>
        <v>0</v>
      </c>
      <c r="AM21" s="39">
        <f t="shared" ref="AM21" si="44">COUNTIF(AM8:AM17,"No")</f>
        <v>0</v>
      </c>
      <c r="AN21" s="39">
        <f t="shared" ref="AN21" si="45">COUNTIF(AN8:AN17,"No")</f>
        <v>0</v>
      </c>
      <c r="AO21" s="39">
        <f t="shared" si="40"/>
        <v>0</v>
      </c>
      <c r="AP21" s="39">
        <f>COUNTIF(AP8:AP17,"No")</f>
        <v>0</v>
      </c>
      <c r="AQ21" s="35"/>
      <c r="AR21" s="39">
        <f t="shared" ref="AR21:AS21" si="46">COUNTIF(AR8:AR17,"No")</f>
        <v>0</v>
      </c>
      <c r="AS21" s="39">
        <f t="shared" si="46"/>
        <v>0</v>
      </c>
      <c r="AT21" s="35"/>
      <c r="AU21" s="39">
        <f t="shared" ref="AU21" si="47">COUNTIF(AU8:AU17,"No")</f>
        <v>0</v>
      </c>
      <c r="AV21" s="35"/>
      <c r="AW21" s="35"/>
    </row>
    <row r="22" spans="1:49" s="4" customFormat="1" x14ac:dyDescent="0.25">
      <c r="A22" s="12" t="s">
        <v>20</v>
      </c>
      <c r="B22" s="36"/>
      <c r="C22" s="36"/>
      <c r="D22" s="36"/>
      <c r="E22" s="36"/>
      <c r="F22" s="36"/>
      <c r="G22" s="36"/>
      <c r="H22" s="36"/>
      <c r="I22" s="36"/>
      <c r="J22" s="36"/>
      <c r="K22" s="36"/>
      <c r="L22" s="36"/>
      <c r="M22" s="36"/>
      <c r="N22" s="36"/>
      <c r="O22" s="36"/>
      <c r="P22" s="36"/>
      <c r="Q22" s="40" t="str">
        <f t="shared" ref="Q22:R22" si="48">IF(ISERROR(Q21/Q23),"%",Q21/Q23*100)</f>
        <v>%</v>
      </c>
      <c r="R22" s="40" t="str">
        <f t="shared" si="48"/>
        <v>%</v>
      </c>
      <c r="S22" s="40" t="str">
        <f t="shared" ref="S22:AO22" si="49">IF(ISERROR(S21/S23),"%",S21/S23*100)</f>
        <v>%</v>
      </c>
      <c r="T22" s="40" t="str">
        <f t="shared" ref="T22:V22" si="50">IF(ISERROR(T21/T23),"%",T21/T23*100)</f>
        <v>%</v>
      </c>
      <c r="U22" s="36"/>
      <c r="V22" s="40" t="str">
        <f t="shared" si="50"/>
        <v>%</v>
      </c>
      <c r="W22" s="36"/>
      <c r="X22" s="40" t="str">
        <f t="shared" ref="X22" si="51">IF(ISERROR(X21/X23),"%",X21/X23*100)</f>
        <v>%</v>
      </c>
      <c r="Y22" s="36"/>
      <c r="Z22" s="40" t="str">
        <f t="shared" si="49"/>
        <v>%</v>
      </c>
      <c r="AA22" s="40" t="str">
        <f t="shared" ref="AA22" si="52">IF(ISERROR(AA21/AA23),"%",AA21/AA23*100)</f>
        <v>%</v>
      </c>
      <c r="AB22" s="40" t="str">
        <f t="shared" si="49"/>
        <v>%</v>
      </c>
      <c r="AC22" s="40" t="str">
        <f t="shared" si="49"/>
        <v>%</v>
      </c>
      <c r="AD22" s="40" t="str">
        <f t="shared" si="49"/>
        <v>%</v>
      </c>
      <c r="AE22" s="40" t="str">
        <f t="shared" ref="AE22:AF22" si="53">IF(ISERROR(AE21/AE23),"%",AE21/AE23*100)</f>
        <v>%</v>
      </c>
      <c r="AF22" s="40" t="str">
        <f t="shared" si="53"/>
        <v>%</v>
      </c>
      <c r="AG22" s="40" t="str">
        <f t="shared" si="49"/>
        <v>%</v>
      </c>
      <c r="AH22" s="36"/>
      <c r="AI22" s="40" t="str">
        <f>IF(ISERROR(AI21/AI23),"%",AI21/AI23*100)</f>
        <v>%</v>
      </c>
      <c r="AJ22" s="40" t="str">
        <f t="shared" si="49"/>
        <v>%</v>
      </c>
      <c r="AK22" s="40" t="str">
        <f t="shared" ref="AK22" si="54">IF(ISERROR(AK21/AK23),"%",AK21/AK23*100)</f>
        <v>%</v>
      </c>
      <c r="AL22" s="40" t="str">
        <f t="shared" si="49"/>
        <v>%</v>
      </c>
      <c r="AM22" s="40" t="str">
        <f t="shared" ref="AM22" si="55">IF(ISERROR(AM21/AM23),"%",AM21/AM23*100)</f>
        <v>%</v>
      </c>
      <c r="AN22" s="40" t="str">
        <f t="shared" ref="AN22" si="56">IF(ISERROR(AN21/AN23),"%",AN21/AN23*100)</f>
        <v>%</v>
      </c>
      <c r="AO22" s="40" t="str">
        <f t="shared" si="49"/>
        <v>%</v>
      </c>
      <c r="AP22" s="40" t="str">
        <f>IF(ISERROR(AP21/AP23),"%",AP21/AP23*100)</f>
        <v>%</v>
      </c>
      <c r="AQ22" s="36"/>
      <c r="AR22" s="40" t="str">
        <f t="shared" ref="AR22:AS22" si="57">IF(ISERROR(AR21/AR23),"%",AR21/AR23*100)</f>
        <v>%</v>
      </c>
      <c r="AS22" s="40" t="str">
        <f t="shared" si="57"/>
        <v>%</v>
      </c>
      <c r="AT22" s="36"/>
      <c r="AU22" s="40" t="str">
        <f t="shared" ref="AU22" si="58">IF(ISERROR(AU21/AU23),"%",AU21/AU23*100)</f>
        <v>%</v>
      </c>
      <c r="AV22" s="36"/>
      <c r="AW22" s="36"/>
    </row>
    <row r="23" spans="1:49" s="15" customFormat="1" x14ac:dyDescent="0.25">
      <c r="A23" s="11" t="s">
        <v>21</v>
      </c>
      <c r="B23" s="35"/>
      <c r="C23" s="35"/>
      <c r="D23" s="35"/>
      <c r="E23" s="35"/>
      <c r="F23" s="35"/>
      <c r="G23" s="35"/>
      <c r="H23" s="35"/>
      <c r="I23" s="35"/>
      <c r="J23" s="35"/>
      <c r="K23" s="35"/>
      <c r="L23" s="35"/>
      <c r="M23" s="35"/>
      <c r="N23" s="35"/>
      <c r="O23" s="35"/>
      <c r="P23" s="35"/>
      <c r="Q23" s="39">
        <f t="shared" ref="Q23:R23" si="59">SUM(Q19+Q21)</f>
        <v>0</v>
      </c>
      <c r="R23" s="39">
        <f t="shared" si="59"/>
        <v>0</v>
      </c>
      <c r="S23" s="39">
        <f t="shared" ref="S23:AO23" si="60">SUM(S19+S21)</f>
        <v>0</v>
      </c>
      <c r="T23" s="39">
        <f t="shared" ref="T23:V23" si="61">SUM(T19+T21)</f>
        <v>0</v>
      </c>
      <c r="U23" s="35"/>
      <c r="V23" s="39">
        <f t="shared" si="61"/>
        <v>0</v>
      </c>
      <c r="W23" s="35"/>
      <c r="X23" s="39">
        <f t="shared" ref="X23" si="62">SUM(X19+X21)</f>
        <v>0</v>
      </c>
      <c r="Y23" s="36"/>
      <c r="Z23" s="39">
        <f t="shared" si="60"/>
        <v>0</v>
      </c>
      <c r="AA23" s="39">
        <f t="shared" ref="AA23" si="63">SUM(AA19+AA21)</f>
        <v>0</v>
      </c>
      <c r="AB23" s="39">
        <f t="shared" si="60"/>
        <v>0</v>
      </c>
      <c r="AC23" s="39">
        <f t="shared" si="60"/>
        <v>0</v>
      </c>
      <c r="AD23" s="39">
        <f t="shared" si="60"/>
        <v>0</v>
      </c>
      <c r="AE23" s="39">
        <f t="shared" ref="AE23:AF23" si="64">SUM(AE19+AE21)</f>
        <v>0</v>
      </c>
      <c r="AF23" s="39">
        <f t="shared" si="64"/>
        <v>0</v>
      </c>
      <c r="AG23" s="39">
        <f t="shared" si="60"/>
        <v>0</v>
      </c>
      <c r="AH23" s="35"/>
      <c r="AI23" s="39">
        <f>SUM(AI19+AI21)</f>
        <v>0</v>
      </c>
      <c r="AJ23" s="39">
        <f t="shared" si="60"/>
        <v>0</v>
      </c>
      <c r="AK23" s="39">
        <f t="shared" ref="AK23" si="65">SUM(AK19+AK21)</f>
        <v>0</v>
      </c>
      <c r="AL23" s="39">
        <f t="shared" si="60"/>
        <v>0</v>
      </c>
      <c r="AM23" s="39">
        <f t="shared" ref="AM23" si="66">SUM(AM19+AM21)</f>
        <v>0</v>
      </c>
      <c r="AN23" s="39">
        <f t="shared" ref="AN23" si="67">SUM(AN19+AN21)</f>
        <v>0</v>
      </c>
      <c r="AO23" s="39">
        <f t="shared" si="60"/>
        <v>0</v>
      </c>
      <c r="AP23" s="39">
        <f>SUM(AP19+AP21)</f>
        <v>0</v>
      </c>
      <c r="AQ23" s="35"/>
      <c r="AR23" s="39">
        <f t="shared" ref="AR23:AS23" si="68">SUM(AR19+AR21)</f>
        <v>0</v>
      </c>
      <c r="AS23" s="39">
        <f t="shared" si="68"/>
        <v>0</v>
      </c>
      <c r="AT23" s="35"/>
      <c r="AU23" s="39">
        <f t="shared" ref="AU23" si="69">SUM(AU19+AU21)</f>
        <v>0</v>
      </c>
      <c r="AV23" s="35"/>
      <c r="AW23" s="35"/>
    </row>
    <row r="24" spans="1:49" s="3" customFormat="1" ht="31.5" x14ac:dyDescent="0.25">
      <c r="A24" s="12" t="s">
        <v>223</v>
      </c>
      <c r="B24" s="36"/>
      <c r="C24" s="36"/>
      <c r="D24" s="36"/>
      <c r="E24" s="36"/>
      <c r="F24" s="36"/>
      <c r="G24" s="36"/>
      <c r="H24" s="36"/>
      <c r="I24" s="36"/>
      <c r="J24" s="36"/>
      <c r="K24" s="36"/>
      <c r="L24" s="36"/>
      <c r="M24" s="36"/>
      <c r="N24" s="36"/>
      <c r="O24" s="36"/>
      <c r="P24" s="36"/>
      <c r="Q24" s="1">
        <f>COUNTIF(Q8:Q17,"")+COUNTIF(Q8:Q17,"Not documented")+COUNTIF(Q8:Q17,"Insufficient data")+COUNTIF(Q8:Q17,"Unknown")</f>
        <v>10</v>
      </c>
      <c r="R24" s="1">
        <f t="shared" ref="R24:AU24" si="70">COUNTIF(R8:R17,"")+COUNTIF(R8:R17,"Not documented")+COUNTIF(R8:R17,"Insufficient data")+COUNTIF(R8:R17,"Unknown")</f>
        <v>10</v>
      </c>
      <c r="S24" s="1">
        <f t="shared" si="70"/>
        <v>10</v>
      </c>
      <c r="T24" s="1">
        <f t="shared" si="70"/>
        <v>10</v>
      </c>
      <c r="U24" s="35"/>
      <c r="V24" s="1">
        <f t="shared" si="70"/>
        <v>10</v>
      </c>
      <c r="W24" s="35"/>
      <c r="X24" s="1">
        <f t="shared" si="70"/>
        <v>10</v>
      </c>
      <c r="Y24" s="36"/>
      <c r="Z24" s="1">
        <f t="shared" si="70"/>
        <v>10</v>
      </c>
      <c r="AA24" s="1">
        <f t="shared" si="70"/>
        <v>10</v>
      </c>
      <c r="AB24" s="1">
        <f t="shared" si="70"/>
        <v>0</v>
      </c>
      <c r="AC24" s="1">
        <f>COUNTIF(AC8:AC17,"")+COUNTIF(AC8:AC17,"Not documented")+COUNTIF(AC8:AC17,"Insufficient data")+COUNTIF(AC8:AC17,"Unknown")</f>
        <v>0</v>
      </c>
      <c r="AD24" s="1">
        <f>COUNTIF(AD8:AD17,"")+COUNTIF(AD8:AD17,"Not documented")+COUNTIF(AD8:AD17,"Insufficient data")+COUNTIF(AD8:AD17,"Unknown")</f>
        <v>0</v>
      </c>
      <c r="AE24" s="1">
        <f>COUNTIF(AE8:AE17,"")+COUNTIF(AE8:AE17,"Not documented")+COUNTIF(AE8:AE17,"Insufficient data")+COUNTIF(AE8:AE17,"Unknown")</f>
        <v>0</v>
      </c>
      <c r="AF24" s="1">
        <f>COUNTIF(AF8:AF17,"")+COUNTIF(AF8:AF17,"Not documented")+COUNTIF(AF8:AF17,"Insufficient data")+COUNTIF(AF8:AF17,"Unknown")</f>
        <v>0</v>
      </c>
      <c r="AG24" s="1">
        <f>COUNTIF(AG8:AG17,"")+COUNTIF(AG8:AG17,"Not documented")+COUNTIF(AG8:AG17,"Insufficient data")+COUNTIF(AG8:AG17,"Unknown")</f>
        <v>0</v>
      </c>
      <c r="AH24" s="35"/>
      <c r="AI24" s="1">
        <f t="shared" si="70"/>
        <v>10</v>
      </c>
      <c r="AJ24" s="1">
        <f t="shared" si="70"/>
        <v>10</v>
      </c>
      <c r="AK24" s="1">
        <f t="shared" ref="AK24" si="71">COUNTIF(AK8:AK17,"")+COUNTIF(AK8:AK17,"Not documented")+COUNTIF(AK8:AK17,"Insufficient data")+COUNTIF(AK8:AK17,"Unknown")</f>
        <v>10</v>
      </c>
      <c r="AL24" s="1">
        <f t="shared" si="70"/>
        <v>10</v>
      </c>
      <c r="AM24" s="1">
        <f t="shared" si="70"/>
        <v>10</v>
      </c>
      <c r="AN24" s="1">
        <f t="shared" si="70"/>
        <v>10</v>
      </c>
      <c r="AO24" s="1">
        <f t="shared" si="70"/>
        <v>10</v>
      </c>
      <c r="AP24" s="1">
        <f t="shared" si="70"/>
        <v>0</v>
      </c>
      <c r="AQ24" s="35"/>
      <c r="AR24" s="1">
        <f t="shared" si="70"/>
        <v>0</v>
      </c>
      <c r="AS24" s="1">
        <f t="shared" ref="AS24" si="72">COUNTIF(AS8:AS17,"")+COUNTIF(AS8:AS17,"Not documented")+COUNTIF(AS8:AS17,"Insufficient data")+COUNTIF(AS8:AS17,"Unknown")</f>
        <v>0</v>
      </c>
      <c r="AT24" s="35"/>
      <c r="AU24" s="1">
        <f t="shared" si="70"/>
        <v>10</v>
      </c>
      <c r="AV24" s="35"/>
      <c r="AW24" s="35"/>
    </row>
    <row r="25" spans="1:49" x14ac:dyDescent="0.25">
      <c r="A25" s="12" t="s">
        <v>24</v>
      </c>
      <c r="B25" s="36"/>
      <c r="C25" s="36"/>
      <c r="D25" s="36"/>
      <c r="E25" s="36"/>
      <c r="F25" s="36"/>
      <c r="G25" s="36"/>
      <c r="H25" s="36"/>
      <c r="I25" s="36"/>
      <c r="J25" s="36"/>
      <c r="K25" s="36"/>
      <c r="L25" s="36"/>
      <c r="M25" s="36"/>
      <c r="N25" s="36"/>
      <c r="O25" s="36"/>
      <c r="P25" s="36"/>
      <c r="Q25" s="1">
        <f t="shared" ref="Q25:R25" si="73">COUNTIF(Q8:Q17,"N/A") + COUNTIF(Q8:Q17,"Not applicable")</f>
        <v>0</v>
      </c>
      <c r="R25" s="1">
        <f t="shared" si="73"/>
        <v>0</v>
      </c>
      <c r="S25" s="1">
        <f t="shared" ref="S25" si="74">COUNTIF(S8:S17,"N/A") + COUNTIF(S8:S17,"Not applicable")</f>
        <v>0</v>
      </c>
      <c r="T25" s="1">
        <f t="shared" ref="T25" si="75">COUNTIF(T8:T17,"N/A") + COUNTIF(T8:T17,"Not applicable")</f>
        <v>0</v>
      </c>
      <c r="U25" s="36"/>
      <c r="V25" s="1">
        <f>COUNTIF(V8:V17,"N/A") + COUNTIF(V8:V17,"Not applicable") + COUNTIF(V8:V17,"N/A - none needed")</f>
        <v>0</v>
      </c>
      <c r="W25" s="35"/>
      <c r="X25" s="1">
        <f t="shared" ref="X25:AI25" si="76">COUNTIF(X8:X17,"N/A") + COUNTIF(X8:X17,"Not applicable") + COUNTIF(X8:X17,"N/A - none needed")</f>
        <v>0</v>
      </c>
      <c r="Y25" s="36"/>
      <c r="Z25" s="1">
        <f t="shared" si="76"/>
        <v>0</v>
      </c>
      <c r="AA25" s="1">
        <f t="shared" si="76"/>
        <v>0</v>
      </c>
      <c r="AB25" s="1">
        <f t="shared" si="76"/>
        <v>0</v>
      </c>
      <c r="AC25" s="1">
        <f>COUNTIF(AC8:AC17,"N/A") + COUNTIF(AC8:AC17,"Not applicable") + COUNTIF(AC8:AC17,"N/A - none needed")</f>
        <v>0</v>
      </c>
      <c r="AD25" s="1">
        <f>COUNTIF(AD8:AD17,"N/A") + COUNTIF(AD8:AD17,"Not applicable") + COUNTIF(AD8:AD17,"N/A - none needed")</f>
        <v>0</v>
      </c>
      <c r="AE25" s="1">
        <f>COUNTIF(AE8:AE17,"N/A") + COUNTIF(AE8:AE17,"Not applicable") + COUNTIF(AE8:AE17,"N/A - none needed")</f>
        <v>0</v>
      </c>
      <c r="AF25" s="1">
        <f>COUNTIF(AF8:AF17,"N/A") + COUNTIF(AF8:AF17,"Not applicable") + COUNTIF(AF8:AF17,"N/A - none needed")</f>
        <v>0</v>
      </c>
      <c r="AG25" s="1">
        <f>COUNTIF(AG8:AG17,"N/A") + COUNTIF(AG8:AG17,"Not applicable") + COUNTIF(AG8:AG17,"N/A - none needed")</f>
        <v>0</v>
      </c>
      <c r="AH25" s="35"/>
      <c r="AI25" s="1">
        <f t="shared" si="76"/>
        <v>0</v>
      </c>
      <c r="AJ25" s="1">
        <f>COUNTIF(AJ8:AJ17,"N/A") + COUNTIF(AJ8:AJ17,"Not applicable") + COUNTIF(AJ8:AJ17,"N/A - none needed") + COUNTIF(AJ8:AJ17,"N/A - not required")</f>
        <v>0</v>
      </c>
      <c r="AK25" s="1">
        <f>COUNTIF(AK8:AK17,"N/A") + COUNTIF(AK8:AK17,"Not applicable") + COUNTIF(AK8:AK17,"N/A - none needed") + COUNTIF(AK8:AK17,"N/A - not required")</f>
        <v>0</v>
      </c>
      <c r="AL25" s="1">
        <f>COUNTIF(AL8:AL17,"N/A") + COUNTIF(AL8:AL17,"Not applicable") + COUNTIF(AL8:AL17,"N/A - none needed") + COUNTIF(AL8:AL17,"N/A - not required") + COUNTIF(AL8:AL17,"N/A - no carer")</f>
        <v>0</v>
      </c>
      <c r="AM25" s="1">
        <f t="shared" ref="AM25:AP25" si="77">COUNTIF(AM8:AM17,"N/A") + COUNTIF(AM8:AM17,"Not applicable") + COUNTIF(AM8:AM17,"N/A - none needed") + COUNTIF(AM8:AM17,"N/A - not required") + COUNTIF(AM8:AM17,"N/A - no carer")</f>
        <v>0</v>
      </c>
      <c r="AN25" s="1">
        <f t="shared" si="77"/>
        <v>0</v>
      </c>
      <c r="AO25" s="1">
        <f t="shared" si="77"/>
        <v>0</v>
      </c>
      <c r="AP25" s="1">
        <f t="shared" si="77"/>
        <v>0</v>
      </c>
      <c r="AQ25" s="35"/>
      <c r="AR25" s="1">
        <f>COUNTIF(AR8:AR17,"N/A") + COUNTIF(AR8:AR17,"Not applicable") + COUNTIF(AR8:AR17,"N/A - none needed") + COUNTIF(AR8:AR17,"N/A - not required") + COUNTIF(AR8:AR17,"N/A - not documented")</f>
        <v>0</v>
      </c>
      <c r="AS25" s="1">
        <f>COUNTIF(AS8:AS17,"N/A") + COUNTIF(AS8:AS17,"Not applicable") + COUNTIF(AS8:AS17,"N/A - none needed") + COUNTIF(AS8:AS17,"N/A - not required") + COUNTIF(AS8:AS17,"N/A - not documented")</f>
        <v>0</v>
      </c>
      <c r="AT25" s="35"/>
      <c r="AU25" s="1">
        <f>COUNTIF(AU8:AU17,"N/A") + COUNTIF(AU8:AU17,"Not applicable") + COUNTIF(AU8:AU17,"N/A - none needed") + COUNTIF(AU8:AU17,"N/A - not required") + COUNTIF(AU8:AU17,"N/A - no carer") + COUNTIF(AU8:AU17,"N/A - patient died")</f>
        <v>0</v>
      </c>
      <c r="AV25" s="35"/>
      <c r="AW25" s="35"/>
    </row>
    <row r="26" spans="1:49" s="15" customFormat="1" x14ac:dyDescent="0.25">
      <c r="A26" s="11" t="s">
        <v>29</v>
      </c>
      <c r="B26" s="36"/>
      <c r="C26" s="36"/>
      <c r="D26" s="36"/>
      <c r="E26" s="36"/>
      <c r="F26" s="36"/>
      <c r="G26" s="36"/>
      <c r="H26" s="36"/>
      <c r="I26" s="36"/>
      <c r="J26" s="36"/>
      <c r="K26" s="36"/>
      <c r="L26" s="36"/>
      <c r="M26" s="36"/>
      <c r="N26" s="36"/>
      <c r="O26" s="36"/>
      <c r="P26" s="36"/>
      <c r="Q26" s="39">
        <f t="shared" ref="Q26:R26" si="78">Q19+Q21+Q24+Q25</f>
        <v>10</v>
      </c>
      <c r="R26" s="39">
        <f t="shared" si="78"/>
        <v>10</v>
      </c>
      <c r="S26" s="39">
        <f t="shared" ref="S26:AO26" si="79">S19+S21+S24+S25</f>
        <v>10</v>
      </c>
      <c r="T26" s="39">
        <f t="shared" ref="T26:V26" si="80">T19+T21+T24+T25</f>
        <v>10</v>
      </c>
      <c r="U26" s="36"/>
      <c r="V26" s="39">
        <f t="shared" si="80"/>
        <v>10</v>
      </c>
      <c r="W26" s="36"/>
      <c r="X26" s="39">
        <f t="shared" ref="X26" si="81">X19+X21+X24+X25</f>
        <v>10</v>
      </c>
      <c r="Y26" s="36"/>
      <c r="Z26" s="39">
        <f t="shared" si="79"/>
        <v>10</v>
      </c>
      <c r="AA26" s="39">
        <f t="shared" ref="AA26" si="82">AA19+AA21+AA24+AA25</f>
        <v>10</v>
      </c>
      <c r="AB26" s="39">
        <f t="shared" si="79"/>
        <v>0</v>
      </c>
      <c r="AC26" s="39">
        <f t="shared" si="79"/>
        <v>0</v>
      </c>
      <c r="AD26" s="39">
        <f t="shared" si="79"/>
        <v>0</v>
      </c>
      <c r="AE26" s="39">
        <f t="shared" ref="AE26:AF26" si="83">AE19+AE21+AE24+AE25</f>
        <v>0</v>
      </c>
      <c r="AF26" s="39">
        <f t="shared" si="83"/>
        <v>0</v>
      </c>
      <c r="AG26" s="39">
        <f t="shared" si="79"/>
        <v>0</v>
      </c>
      <c r="AH26" s="35"/>
      <c r="AI26" s="39">
        <f>AI19+AI21+AI24+AI25</f>
        <v>10</v>
      </c>
      <c r="AJ26" s="39">
        <f t="shared" si="79"/>
        <v>10</v>
      </c>
      <c r="AK26" s="39">
        <f t="shared" ref="AK26" si="84">AK19+AK21+AK24+AK25</f>
        <v>10</v>
      </c>
      <c r="AL26" s="39">
        <f t="shared" si="79"/>
        <v>10</v>
      </c>
      <c r="AM26" s="39">
        <f t="shared" ref="AM26" si="85">AM19+AM21+AM24+AM25</f>
        <v>10</v>
      </c>
      <c r="AN26" s="39">
        <f t="shared" ref="AN26" si="86">AN19+AN21+AN24+AN25</f>
        <v>10</v>
      </c>
      <c r="AO26" s="39">
        <f t="shared" si="79"/>
        <v>10</v>
      </c>
      <c r="AP26" s="39">
        <f>AP19+AP21+AP24+AP25</f>
        <v>0</v>
      </c>
      <c r="AQ26" s="35"/>
      <c r="AR26" s="39">
        <f t="shared" ref="AR26:AS26" si="87">AR19+AR21+AR24+AR25</f>
        <v>0</v>
      </c>
      <c r="AS26" s="39">
        <f t="shared" si="87"/>
        <v>0</v>
      </c>
      <c r="AT26" s="35"/>
      <c r="AU26" s="39">
        <f t="shared" ref="AU26" si="88">AU19+AU21+AU24+AU25</f>
        <v>10</v>
      </c>
      <c r="AV26" s="35"/>
      <c r="AW26" s="35"/>
    </row>
    <row r="27" spans="1:49" s="110" customFormat="1" x14ac:dyDescent="0.25">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row>
    <row r="28" spans="1:49" s="110" customFormat="1" x14ac:dyDescent="0.25">
      <c r="A28" s="110" t="s">
        <v>63</v>
      </c>
      <c r="B28" s="111"/>
      <c r="C28" s="14"/>
      <c r="D28" s="14"/>
      <c r="E28" s="14"/>
      <c r="F28" s="14"/>
      <c r="G28" s="14"/>
      <c r="H28" s="14"/>
      <c r="I28" s="14"/>
      <c r="J28" s="14"/>
      <c r="K28" s="14"/>
      <c r="L28" s="14"/>
      <c r="M28" s="14"/>
      <c r="N28" s="14"/>
      <c r="O28" s="14"/>
      <c r="P28" s="14"/>
      <c r="Q28" s="14">
        <f t="shared" ref="Q28:R28" si="89">COUNTIF(Q8:Q17,"")</f>
        <v>10</v>
      </c>
      <c r="R28" s="14">
        <f t="shared" si="89"/>
        <v>10</v>
      </c>
      <c r="S28" s="14">
        <f t="shared" ref="S28:AO28" si="90">COUNTIF(S8:S17,"")</f>
        <v>10</v>
      </c>
      <c r="T28" s="14">
        <f t="shared" ref="T28" si="91">COUNTIF(T8:T17,"")</f>
        <v>10</v>
      </c>
      <c r="U28" s="14"/>
      <c r="V28" s="14">
        <f>COUNTIF(V8:V17,"")</f>
        <v>10</v>
      </c>
      <c r="W28" s="14"/>
      <c r="X28" s="14">
        <f t="shared" ref="X28" si="92">COUNTIF(X8:X17,"")</f>
        <v>10</v>
      </c>
      <c r="Y28" s="14"/>
      <c r="Z28" s="14">
        <f>COUNTIF(Z8:Z17,"")</f>
        <v>10</v>
      </c>
      <c r="AA28" s="14">
        <f>COUNTIF(AA8:AA17,"")</f>
        <v>10</v>
      </c>
      <c r="AB28" s="14">
        <f t="shared" si="90"/>
        <v>0</v>
      </c>
      <c r="AC28" s="14">
        <f>COUNTIF(AC8:AC17,"")</f>
        <v>0</v>
      </c>
      <c r="AD28" s="14">
        <f>COUNTIF(AD8:AD17,"")</f>
        <v>0</v>
      </c>
      <c r="AE28" s="14">
        <f>COUNTIF(AE8:AE17,"")</f>
        <v>0</v>
      </c>
      <c r="AF28" s="14">
        <f>COUNTIF(AF8:AF17,"")</f>
        <v>0</v>
      </c>
      <c r="AG28" s="14">
        <f>COUNTIF(AG8:AG17,"")</f>
        <v>0</v>
      </c>
      <c r="AH28" s="14"/>
      <c r="AI28" s="14">
        <f>COUNTIF(AI8:AI17,"")</f>
        <v>10</v>
      </c>
      <c r="AJ28" s="14">
        <f t="shared" si="90"/>
        <v>10</v>
      </c>
      <c r="AK28" s="14">
        <f t="shared" ref="AK28" si="93">COUNTIF(AK8:AK17,"")</f>
        <v>10</v>
      </c>
      <c r="AL28" s="14">
        <f t="shared" si="90"/>
        <v>10</v>
      </c>
      <c r="AM28" s="14">
        <f t="shared" ref="AM28" si="94">COUNTIF(AM8:AM17,"")</f>
        <v>10</v>
      </c>
      <c r="AN28" s="14">
        <f t="shared" ref="AN28" si="95">COUNTIF(AN8:AN17,"")</f>
        <v>10</v>
      </c>
      <c r="AO28" s="14">
        <f t="shared" si="90"/>
        <v>10</v>
      </c>
      <c r="AP28" s="14">
        <f>COUNTIF(AP8:AP17,"")</f>
        <v>0</v>
      </c>
      <c r="AQ28" s="14"/>
      <c r="AR28" s="14">
        <f t="shared" ref="AR28:AS28" si="96">COUNTIF(AR8:AR17,"")</f>
        <v>0</v>
      </c>
      <c r="AS28" s="14">
        <f t="shared" si="96"/>
        <v>0</v>
      </c>
      <c r="AT28" s="14"/>
      <c r="AU28" s="14">
        <f t="shared" ref="AU28" si="97">COUNTIF(AU8:AU17,"")</f>
        <v>10</v>
      </c>
      <c r="AV28" s="14"/>
      <c r="AW28" s="14"/>
    </row>
    <row r="29" spans="1:49" s="14" customFormat="1" x14ac:dyDescent="0.25">
      <c r="A29" s="110" t="s">
        <v>74</v>
      </c>
      <c r="J29" s="111"/>
      <c r="K29" s="111"/>
      <c r="L29" s="111"/>
      <c r="M29" s="111"/>
      <c r="N29" s="111"/>
      <c r="O29" s="111"/>
      <c r="P29" s="111"/>
      <c r="Q29" s="14">
        <f t="shared" ref="Q29:R29" si="98">+Q24</f>
        <v>10</v>
      </c>
      <c r="R29" s="14">
        <f t="shared" si="98"/>
        <v>10</v>
      </c>
      <c r="S29" s="14">
        <f t="shared" ref="S29:AO29" si="99">+S24</f>
        <v>10</v>
      </c>
      <c r="T29" s="14">
        <f t="shared" ref="T29:V29" si="100">+T24</f>
        <v>10</v>
      </c>
      <c r="V29" s="14">
        <f t="shared" si="100"/>
        <v>10</v>
      </c>
      <c r="X29" s="14">
        <f t="shared" ref="X29" si="101">+X24</f>
        <v>10</v>
      </c>
      <c r="Z29" s="14">
        <f t="shared" si="99"/>
        <v>10</v>
      </c>
      <c r="AA29" s="14">
        <f t="shared" ref="AA29" si="102">+AA24</f>
        <v>10</v>
      </c>
      <c r="AB29" s="14">
        <f t="shared" si="99"/>
        <v>0</v>
      </c>
      <c r="AC29" s="14">
        <f t="shared" si="99"/>
        <v>0</v>
      </c>
      <c r="AD29" s="14">
        <f t="shared" si="99"/>
        <v>0</v>
      </c>
      <c r="AE29" s="14">
        <f t="shared" ref="AE29:AF29" si="103">+AE24</f>
        <v>0</v>
      </c>
      <c r="AF29" s="14">
        <f t="shared" si="103"/>
        <v>0</v>
      </c>
      <c r="AG29" s="14">
        <f t="shared" si="99"/>
        <v>0</v>
      </c>
      <c r="AI29" s="14">
        <f>+AI24</f>
        <v>10</v>
      </c>
      <c r="AJ29" s="14">
        <f t="shared" si="99"/>
        <v>10</v>
      </c>
      <c r="AK29" s="14">
        <f t="shared" ref="AK29" si="104">+AK24</f>
        <v>10</v>
      </c>
      <c r="AL29" s="14">
        <f t="shared" si="99"/>
        <v>10</v>
      </c>
      <c r="AM29" s="14">
        <f t="shared" ref="AM29" si="105">+AM24</f>
        <v>10</v>
      </c>
      <c r="AN29" s="14">
        <f t="shared" ref="AN29" si="106">+AN24</f>
        <v>10</v>
      </c>
      <c r="AO29" s="14">
        <f t="shared" si="99"/>
        <v>10</v>
      </c>
      <c r="AP29" s="14">
        <f>+AP24</f>
        <v>0</v>
      </c>
      <c r="AR29" s="14">
        <f t="shared" ref="AR29:AS29" si="107">+AR24</f>
        <v>0</v>
      </c>
      <c r="AS29" s="14">
        <f t="shared" si="107"/>
        <v>0</v>
      </c>
      <c r="AU29" s="14">
        <f t="shared" ref="AU29" si="108">+AU24</f>
        <v>10</v>
      </c>
    </row>
    <row r="30" spans="1:49" s="112" customFormat="1" ht="47.25" x14ac:dyDescent="0.25">
      <c r="A30" s="112" t="s">
        <v>101</v>
      </c>
      <c r="B30" s="111"/>
      <c r="C30" s="14"/>
      <c r="D30" s="14"/>
      <c r="E30" s="14"/>
      <c r="F30" s="14"/>
      <c r="G30" s="14"/>
      <c r="H30" s="14"/>
      <c r="I30" s="14"/>
      <c r="J30" s="14"/>
      <c r="K30" s="14"/>
      <c r="L30" s="14"/>
      <c r="M30" s="14"/>
      <c r="N30" s="14"/>
      <c r="O30" s="14"/>
      <c r="P30" s="14"/>
      <c r="Q30" s="113" t="str">
        <f t="shared" ref="Q30:R30" si="109">IF(Q24=Q26,"No data",IF(Q25=Q26,"N/A",IF(Q24+Q25=Q26,"N/A",Q20)))</f>
        <v>No data</v>
      </c>
      <c r="R30" s="113" t="str">
        <f t="shared" si="109"/>
        <v>No data</v>
      </c>
      <c r="S30" s="113" t="str">
        <f t="shared" ref="S30:AO30" si="110">IF(S24=S26,"No data",IF(S25=S26,"N/A",IF(S24+S25=S26,"N/A",S20)))</f>
        <v>No data</v>
      </c>
      <c r="T30" s="113" t="str">
        <f t="shared" ref="T30:V30" si="111">IF(T24=T26,"No data",IF(T25=T26,"N/A",IF(T24+T25=T26,"N/A",T20)))</f>
        <v>No data</v>
      </c>
      <c r="U30" s="113"/>
      <c r="V30" s="113" t="str">
        <f t="shared" si="111"/>
        <v>No data</v>
      </c>
      <c r="W30" s="113"/>
      <c r="X30" s="113" t="str">
        <f t="shared" ref="X30" si="112">IF(X24=X26,"No data",IF(X25=X26,"N/A",IF(X24+X25=X26,"N/A",X20)))</f>
        <v>No data</v>
      </c>
      <c r="Y30" s="113"/>
      <c r="Z30" s="113" t="str">
        <f t="shared" si="110"/>
        <v>No data</v>
      </c>
      <c r="AA30" s="113" t="str">
        <f t="shared" ref="AA30" si="113">IF(AA24=AA26,"No data",IF(AA25=AA26,"N/A",IF(AA24+AA25=AA26,"N/A",AA20)))</f>
        <v>No data</v>
      </c>
      <c r="AB30" s="113" t="str">
        <f t="shared" si="110"/>
        <v>No data</v>
      </c>
      <c r="AC30" s="113" t="str">
        <f t="shared" si="110"/>
        <v>No data</v>
      </c>
      <c r="AD30" s="113" t="str">
        <f t="shared" si="110"/>
        <v>No data</v>
      </c>
      <c r="AE30" s="113" t="str">
        <f t="shared" ref="AE30:AF30" si="114">IF(AE24=AE26,"No data",IF(AE25=AE26,"N/A",IF(AE24+AE25=AE26,"N/A",AE20)))</f>
        <v>No data</v>
      </c>
      <c r="AF30" s="113" t="str">
        <f t="shared" si="114"/>
        <v>No data</v>
      </c>
      <c r="AG30" s="113" t="str">
        <f t="shared" si="110"/>
        <v>No data</v>
      </c>
      <c r="AH30" s="113"/>
      <c r="AI30" s="113" t="str">
        <f>IF(AI24=AI26,"No data",IF(AI25=AI26,"N/A",IF(AI24+AI25=AI26,"N/A",AI20)))</f>
        <v>No data</v>
      </c>
      <c r="AJ30" s="113" t="str">
        <f t="shared" si="110"/>
        <v>No data</v>
      </c>
      <c r="AK30" s="113" t="str">
        <f t="shared" ref="AK30" si="115">IF(AK24=AK26,"No data",IF(AK25=AK26,"N/A",IF(AK24+AK25=AK26,"N/A",AK20)))</f>
        <v>No data</v>
      </c>
      <c r="AL30" s="113" t="str">
        <f t="shared" si="110"/>
        <v>No data</v>
      </c>
      <c r="AM30" s="113" t="str">
        <f t="shared" ref="AM30" si="116">IF(AM24=AM26,"No data",IF(AM25=AM26,"N/A",IF(AM24+AM25=AM26,"N/A",AM20)))</f>
        <v>No data</v>
      </c>
      <c r="AN30" s="113" t="str">
        <f t="shared" ref="AN30" si="117">IF(AN24=AN26,"No data",IF(AN25=AN26,"N/A",IF(AN24+AN25=AN26,"N/A",AN20)))</f>
        <v>No data</v>
      </c>
      <c r="AO30" s="113" t="str">
        <f t="shared" si="110"/>
        <v>No data</v>
      </c>
      <c r="AP30" s="113" t="str">
        <f>IF(AP24=AP26,"No data",IF(AP25=AP26,"N/A",IF(AP24+AP25=AP26,"N/A",AP22)))</f>
        <v>No data</v>
      </c>
      <c r="AQ30" s="113"/>
      <c r="AR30" s="113" t="str">
        <f t="shared" ref="AR30:AS30" si="118">IF(AR24=AR26,"No data",IF(AR25=AR26,"N/A",IF(AR24+AR25=AR26,"N/A",AR20)))</f>
        <v>No data</v>
      </c>
      <c r="AS30" s="113" t="str">
        <f t="shared" si="118"/>
        <v>No data</v>
      </c>
      <c r="AT30" s="113"/>
      <c r="AU30" s="113" t="str">
        <f t="shared" ref="AU30" si="119">IF(AU24=AU26,"No data",IF(AU25=AU26,"N/A",IF(AU24+AU25=AU26,"N/A",AU20)))</f>
        <v>No data</v>
      </c>
      <c r="AV30" s="113"/>
      <c r="AW30" s="113"/>
    </row>
    <row r="31" spans="1:49" s="14" customFormat="1" x14ac:dyDescent="0.25">
      <c r="A31" s="2"/>
    </row>
    <row r="32" spans="1:49" s="14" customFormat="1" x14ac:dyDescent="0.25">
      <c r="A32" s="2"/>
      <c r="B32" s="111"/>
    </row>
    <row r="33" spans="1:16" s="14" customFormat="1" x14ac:dyDescent="0.25">
      <c r="A33" s="2"/>
    </row>
    <row r="34" spans="1:16" s="14" customFormat="1" x14ac:dyDescent="0.25">
      <c r="A34" s="2"/>
    </row>
    <row r="35" spans="1:16" s="14" customFormat="1" x14ac:dyDescent="0.25">
      <c r="A35" s="2"/>
      <c r="B35" s="111"/>
    </row>
    <row r="36" spans="1:16" s="14" customFormat="1" x14ac:dyDescent="0.25">
      <c r="A36" s="2"/>
    </row>
    <row r="37" spans="1:16" s="14" customFormat="1" x14ac:dyDescent="0.25">
      <c r="A37" s="2"/>
    </row>
    <row r="38" spans="1:16" s="14" customFormat="1" x14ac:dyDescent="0.25">
      <c r="A38" s="2"/>
    </row>
    <row r="39" spans="1:16" s="14" customFormat="1" x14ac:dyDescent="0.25">
      <c r="A39" s="2"/>
    </row>
    <row r="40" spans="1:16" s="14" customFormat="1" x14ac:dyDescent="0.25">
      <c r="A40" s="2"/>
    </row>
    <row r="41" spans="1:16" s="14" customFormat="1" x14ac:dyDescent="0.25">
      <c r="A41" s="2"/>
    </row>
    <row r="42" spans="1:16" s="14" customFormat="1" x14ac:dyDescent="0.25">
      <c r="A42" s="2"/>
    </row>
    <row r="43" spans="1:16" s="14" customFormat="1" x14ac:dyDescent="0.25">
      <c r="A43" s="2"/>
    </row>
    <row r="44" spans="1:16" s="14" customFormat="1" x14ac:dyDescent="0.25">
      <c r="A44" s="2"/>
    </row>
    <row r="45" spans="1:16" s="14" customFormat="1" x14ac:dyDescent="0.25">
      <c r="A45" s="2"/>
    </row>
    <row r="46" spans="1:16" s="14" customFormat="1" x14ac:dyDescent="0.25">
      <c r="A46" s="2"/>
    </row>
    <row r="47" spans="1:16" s="14" customFormat="1" x14ac:dyDescent="0.25">
      <c r="A47" s="2"/>
      <c r="C47" s="2"/>
      <c r="D47" s="2"/>
      <c r="E47" s="2"/>
      <c r="F47" s="2"/>
      <c r="G47" s="2"/>
      <c r="H47" s="2"/>
      <c r="I47" s="2"/>
      <c r="J47" s="2"/>
      <c r="K47" s="2"/>
      <c r="L47" s="2"/>
      <c r="M47" s="2"/>
      <c r="N47" s="2"/>
      <c r="O47" s="2"/>
      <c r="P47" s="2"/>
    </row>
    <row r="48" spans="1:16" s="14" customFormat="1" x14ac:dyDescent="0.25">
      <c r="A48" s="2"/>
      <c r="C48" s="2"/>
      <c r="D48" s="2"/>
      <c r="E48" s="2"/>
      <c r="F48" s="2"/>
      <c r="G48" s="2"/>
      <c r="H48" s="2"/>
      <c r="I48" s="2"/>
      <c r="J48" s="2"/>
      <c r="K48" s="2"/>
      <c r="L48" s="2"/>
      <c r="M48" s="2"/>
      <c r="N48" s="2"/>
      <c r="O48" s="2"/>
      <c r="P48" s="2"/>
    </row>
    <row r="49" spans="1:16" s="14" customFormat="1" x14ac:dyDescent="0.25">
      <c r="A49" s="2"/>
      <c r="C49" s="2"/>
      <c r="D49" s="2"/>
      <c r="E49" s="2"/>
      <c r="F49" s="2"/>
      <c r="G49" s="2"/>
      <c r="H49" s="2"/>
      <c r="I49" s="2"/>
      <c r="J49" s="2"/>
      <c r="K49" s="2"/>
      <c r="L49" s="2"/>
      <c r="M49" s="2"/>
      <c r="N49" s="2"/>
      <c r="O49" s="2"/>
      <c r="P49" s="2"/>
    </row>
    <row r="50" spans="1:16" s="14" customFormat="1" x14ac:dyDescent="0.25">
      <c r="A50" s="2"/>
      <c r="C50" s="2"/>
      <c r="D50" s="2"/>
      <c r="E50" s="2"/>
      <c r="F50" s="2"/>
      <c r="G50" s="2"/>
      <c r="H50" s="2"/>
      <c r="I50" s="2"/>
      <c r="J50" s="2"/>
      <c r="K50" s="2"/>
      <c r="L50" s="2"/>
      <c r="M50" s="2"/>
      <c r="N50" s="2"/>
      <c r="O50" s="2"/>
      <c r="P50" s="2"/>
    </row>
    <row r="51" spans="1:16" s="14" customFormat="1" x14ac:dyDescent="0.25">
      <c r="A51" s="2"/>
      <c r="C51" s="2"/>
      <c r="D51" s="2"/>
      <c r="E51" s="2"/>
      <c r="F51" s="2"/>
      <c r="G51" s="2"/>
      <c r="H51" s="2"/>
      <c r="I51" s="2"/>
      <c r="J51" s="2"/>
      <c r="K51" s="2"/>
      <c r="L51" s="2"/>
      <c r="M51" s="2"/>
      <c r="N51" s="2"/>
      <c r="O51" s="2"/>
      <c r="P51" s="2"/>
    </row>
    <row r="52" spans="1:16" s="14" customFormat="1" x14ac:dyDescent="0.25">
      <c r="A52" s="2"/>
      <c r="C52" s="2"/>
      <c r="D52" s="2"/>
      <c r="E52" s="2"/>
      <c r="F52" s="2"/>
      <c r="G52" s="2"/>
      <c r="H52" s="2"/>
      <c r="I52" s="2"/>
      <c r="J52" s="2"/>
      <c r="K52" s="2"/>
      <c r="L52" s="2"/>
      <c r="M52" s="2"/>
      <c r="N52" s="2"/>
      <c r="O52" s="2"/>
      <c r="P52" s="2"/>
    </row>
    <row r="53" spans="1:16" x14ac:dyDescent="0.25">
      <c r="B53" s="1"/>
    </row>
    <row r="54" spans="1:16" x14ac:dyDescent="0.25">
      <c r="B54" s="1"/>
    </row>
    <row r="55" spans="1:16" x14ac:dyDescent="0.25">
      <c r="B55" s="1"/>
    </row>
    <row r="56" spans="1:16" x14ac:dyDescent="0.25">
      <c r="B56" s="13"/>
    </row>
  </sheetData>
  <mergeCells count="19">
    <mergeCell ref="AO4:AT4"/>
    <mergeCell ref="AU4:AW4"/>
    <mergeCell ref="AI3:AL3"/>
    <mergeCell ref="T3:AG3"/>
    <mergeCell ref="AV3:AW3"/>
    <mergeCell ref="AM3:AN3"/>
    <mergeCell ref="Z4:AG4"/>
    <mergeCell ref="AO3:AT3"/>
    <mergeCell ref="AM4:AN4"/>
    <mergeCell ref="AI4:AL4"/>
    <mergeCell ref="N3:P3"/>
    <mergeCell ref="B4:E4"/>
    <mergeCell ref="Q4:S4"/>
    <mergeCell ref="B3:E3"/>
    <mergeCell ref="T4:Y4"/>
    <mergeCell ref="F3:M3"/>
    <mergeCell ref="Q3:S3"/>
    <mergeCell ref="N4:P4"/>
    <mergeCell ref="F4:M4"/>
  </mergeCells>
  <conditionalFormatting sqref="Q8:T17">
    <cfRule type="beginsWith" dxfId="14" priority="24" operator="beginsWith" text="no">
      <formula>LEFT(Q8,LEN("no"))="no"</formula>
    </cfRule>
  </conditionalFormatting>
  <conditionalFormatting sqref="V8:V17">
    <cfRule type="beginsWith" dxfId="13" priority="18" operator="beginsWith" text="no">
      <formula>LEFT(V8,LEN("no"))="no"</formula>
    </cfRule>
  </conditionalFormatting>
  <conditionalFormatting sqref="X8:X17">
    <cfRule type="beginsWith" dxfId="12" priority="17" operator="beginsWith" text="no">
      <formula>LEFT(X8,LEN("no"))="no"</formula>
    </cfRule>
  </conditionalFormatting>
  <conditionalFormatting sqref="Z8:AA17">
    <cfRule type="beginsWith" dxfId="11" priority="16" operator="beginsWith" text="no">
      <formula>LEFT(Z8,LEN("no"))="no"</formula>
    </cfRule>
  </conditionalFormatting>
  <conditionalFormatting sqref="AI8:AI15 AB8:AG17">
    <cfRule type="expression" dxfId="10" priority="72">
      <formula>(AB8:AB17="No")</formula>
    </cfRule>
  </conditionalFormatting>
  <conditionalFormatting sqref="AI16:AI17">
    <cfRule type="expression" dxfId="9" priority="73">
      <formula>(AI16:AI26="No")</formula>
    </cfRule>
  </conditionalFormatting>
  <conditionalFormatting sqref="AJ8:AJ17">
    <cfRule type="beginsWith" dxfId="8" priority="15" operator="beginsWith" text="no">
      <formula>LEFT(AJ8,LEN("no"))="no"</formula>
    </cfRule>
  </conditionalFormatting>
  <conditionalFormatting sqref="AK8:AL9">
    <cfRule type="expression" dxfId="7" priority="2">
      <formula>(AK8:AK18="No")</formula>
    </cfRule>
  </conditionalFormatting>
  <conditionalFormatting sqref="AK10:AL17">
    <cfRule type="expression" dxfId="6" priority="1">
      <formula>(AK10:AK19="No")</formula>
    </cfRule>
  </conditionalFormatting>
  <conditionalFormatting sqref="AM8:AO17">
    <cfRule type="beginsWith" dxfId="5" priority="14" operator="beginsWith" text="no">
      <formula>LEFT(AM8,LEN("no"))="no"</formula>
    </cfRule>
  </conditionalFormatting>
  <conditionalFormatting sqref="AP8:AP17">
    <cfRule type="containsText" dxfId="4" priority="4" operator="containsText" text="Yes">
      <formula>NOT(ISERROR(SEARCH("Yes",AP8)))</formula>
    </cfRule>
  </conditionalFormatting>
  <conditionalFormatting sqref="AQ8:AU17">
    <cfRule type="expression" dxfId="3" priority="3">
      <formula>(AQ8:AQ18="No")</formula>
    </cfRule>
  </conditionalFormatting>
  <dataValidations count="1">
    <dataValidation type="date" allowBlank="1" showInputMessage="1" showErrorMessage="1" sqref="AH18:AH20 J18:P20 U18:U20 W18:W20 Y18:Y20 AQ19:AQ20 AT19:AT20" xr:uid="{1553D84B-9086-4F8C-96C9-3AEF8DFD6A0D}">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906737C-2F28-417A-AFAB-C79A01CF78BA}">
          <x14:formula1>
            <xm:f>answer_sheet!$C$2:$C$4</xm:f>
          </x14:formula1>
          <xm:sqref>C8:C17</xm:sqref>
        </x14:dataValidation>
        <x14:dataValidation type="list" allowBlank="1" showInputMessage="1" showErrorMessage="1" xr:uid="{E576A50D-7D0A-46F2-8865-C4DC9DBDDD45}">
          <x14:formula1>
            <xm:f>answer_sheet!$BD$2:$BD$4</xm:f>
          </x14:formula1>
          <xm:sqref>AJ7</xm:sqref>
        </x14:dataValidation>
        <x14:dataValidation type="list" allowBlank="1" showInputMessage="1" showErrorMessage="1" xr:uid="{CB6200AE-F977-4932-92C6-2B676590930F}">
          <x14:formula1>
            <xm:f>answer_sheet!$AZ$2:$AZ$8</xm:f>
          </x14:formula1>
          <xm:sqref>E8:E17</xm:sqref>
        </x14:dataValidation>
        <x14:dataValidation type="list" allowBlank="1" showInputMessage="1" showErrorMessage="1" xr:uid="{8D5C103B-5933-4681-9488-89DAE5C3D6DB}">
          <x14:formula1>
            <xm:f>answer_sheet!$BF$2:$BF$5</xm:f>
          </x14:formula1>
          <xm:sqref>F8:F17</xm:sqref>
        </x14:dataValidation>
        <x14:dataValidation type="list" allowBlank="1" showInputMessage="1" showErrorMessage="1" xr:uid="{AEC62E66-B8A0-4316-9B7E-AD9A16119512}">
          <x14:formula1>
            <xm:f>answer_sheet!$S$2:$S$4</xm:f>
          </x14:formula1>
          <xm:sqref>G8:G17 Q8:T17 Z8:Z17 AK8:AK17 AM8:AN17 AP8:AP17</xm:sqref>
        </x14:dataValidation>
        <x14:dataValidation type="list" allowBlank="1" showInputMessage="1" showErrorMessage="1" xr:uid="{D0C94A3B-6522-4941-A5F0-C0FB030D3947}">
          <x14:formula1>
            <xm:f>answer_sheet!$BH$2:$BH$8</xm:f>
          </x14:formula1>
          <xm:sqref>L8:L17</xm:sqref>
        </x14:dataValidation>
        <x14:dataValidation type="list" allowBlank="1" showInputMessage="1" showErrorMessage="1" xr:uid="{33ED0049-4809-4C25-B70F-B0935318B56C}">
          <x14:formula1>
            <xm:f>answer_sheet!$BJ$2:$BJ$5</xm:f>
          </x14:formula1>
          <xm:sqref>M8:M17</xm:sqref>
        </x14:dataValidation>
        <x14:dataValidation type="list" allowBlank="1" showInputMessage="1" showErrorMessage="1" xr:uid="{7CA81946-9945-4887-BCCF-BCD925FAD9E2}">
          <x14:formula1>
            <xm:f>answer_sheet!$BA$2:$BA$9</xm:f>
          </x14:formula1>
          <xm:sqref>P8:P17</xm:sqref>
        </x14:dataValidation>
        <x14:dataValidation type="list" allowBlank="1" showInputMessage="1" showErrorMessage="1" xr:uid="{F249F1A5-4F08-4FAD-96CB-4D310A41DFD0}">
          <x14:formula1>
            <xm:f>answer_sheet!$BL$2:$BL$5</xm:f>
          </x14:formula1>
          <xm:sqref>V8:V17 X8:X17 AA8:AB17</xm:sqref>
        </x14:dataValidation>
        <x14:dataValidation type="list" allowBlank="1" showInputMessage="1" showErrorMessage="1" xr:uid="{A7D3E262-F62F-415D-AC74-AC9B37AD121A}">
          <x14:formula1>
            <xm:f>answer_sheet!$BN$2:$BN$5</xm:f>
          </x14:formula1>
          <xm:sqref>AJ8:AJ17 AO8:AO17</xm:sqref>
        </x14:dataValidation>
        <x14:dataValidation type="list" allowBlank="1" showInputMessage="1" showErrorMessage="1" xr:uid="{3BA3E7DE-BF57-4336-B6A5-F34CA1123D34}">
          <x14:formula1>
            <xm:f>answer_sheet!$BP$2:$BP$4</xm:f>
          </x14:formula1>
          <xm:sqref>AI8:AI17 AG8:AG9 AC8:AF17 AG11:AG17</xm:sqref>
        </x14:dataValidation>
        <x14:dataValidation type="list" allowBlank="1" showInputMessage="1" showErrorMessage="1" xr:uid="{AD295553-94CE-4056-8FFD-2FAB2FC54139}">
          <x14:formula1>
            <xm:f>answer_sheet!$BT$2:$BT$5</xm:f>
          </x14:formula1>
          <xm:sqref>AU8:AW17</xm:sqref>
        </x14:dataValidation>
        <x14:dataValidation type="list" allowBlank="1" showInputMessage="1" showErrorMessage="1" xr:uid="{6ED07B57-A4BA-464F-853E-A77925977628}">
          <x14:formula1>
            <xm:f>answer_sheet!$BR$2:$BR$5</xm:f>
          </x14:formula1>
          <xm:sqref>AL8:AL17</xm:sqref>
        </x14:dataValidation>
        <x14:dataValidation type="list" allowBlank="1" showInputMessage="1" showErrorMessage="1" xr:uid="{B1EA1B17-453A-4BAD-BEE3-41C8E8F5E9AD}">
          <x14:formula1>
            <xm:f>answer_sheet!$S$2:$S$5</xm:f>
          </x14:formula1>
          <xm:sqref>AQ8:AQ17</xm:sqref>
        </x14:dataValidation>
        <x14:dataValidation type="list" allowBlank="1" showInputMessage="1" showErrorMessage="1" xr:uid="{394D696F-326E-40D7-8876-41EFC61F0947}">
          <x14:formula1>
            <xm:f>answer_sheet!$AI$2:$AI$4</xm:f>
          </x14:formula1>
          <xm:sqref>AR8:AT17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269B-CAB5-4BCF-81E6-9F6F38520C56}">
  <dimension ref="A1:B14"/>
  <sheetViews>
    <sheetView zoomScaleNormal="100" workbookViewId="0"/>
  </sheetViews>
  <sheetFormatPr defaultRowHeight="16.5" x14ac:dyDescent="0.25"/>
  <cols>
    <col min="1" max="1" width="50.140625" style="141" customWidth="1"/>
    <col min="2" max="2" width="110" style="147" bestFit="1" customWidth="1"/>
    <col min="3" max="16384" width="9.140625" style="141"/>
  </cols>
  <sheetData>
    <row r="1" spans="1:2" ht="17.25" thickBot="1" x14ac:dyDescent="0.3">
      <c r="A1" s="132" t="s">
        <v>274</v>
      </c>
      <c r="B1" s="140"/>
    </row>
    <row r="2" spans="1:2" ht="33.75" thickBot="1" x14ac:dyDescent="0.3">
      <c r="A2" s="132" t="s">
        <v>298</v>
      </c>
      <c r="B2" s="142" t="s">
        <v>299</v>
      </c>
    </row>
    <row r="3" spans="1:2" ht="33.75" thickBot="1" x14ac:dyDescent="0.3">
      <c r="A3" s="143" t="s">
        <v>257</v>
      </c>
      <c r="B3" s="137" t="s">
        <v>258</v>
      </c>
    </row>
    <row r="4" spans="1:2" ht="33.75" thickBot="1" x14ac:dyDescent="0.3">
      <c r="A4" s="132" t="s">
        <v>259</v>
      </c>
      <c r="B4" s="137" t="s">
        <v>260</v>
      </c>
    </row>
    <row r="5" spans="1:2" ht="66.75" thickBot="1" x14ac:dyDescent="0.3">
      <c r="A5" s="132" t="s">
        <v>301</v>
      </c>
      <c r="B5" s="137" t="s">
        <v>300</v>
      </c>
    </row>
    <row r="6" spans="1:2" ht="33.75" thickBot="1" x14ac:dyDescent="0.3">
      <c r="A6" s="143" t="s">
        <v>261</v>
      </c>
      <c r="B6" s="137" t="s">
        <v>262</v>
      </c>
    </row>
    <row r="7" spans="1:2" ht="33.75" thickBot="1" x14ac:dyDescent="0.3">
      <c r="A7" s="133" t="s">
        <v>263</v>
      </c>
      <c r="B7" s="138" t="s">
        <v>264</v>
      </c>
    </row>
    <row r="8" spans="1:2" ht="17.25" thickBot="1" x14ac:dyDescent="0.3">
      <c r="A8" s="134" t="s">
        <v>265</v>
      </c>
      <c r="B8" s="139" t="s">
        <v>266</v>
      </c>
    </row>
    <row r="9" spans="1:2" ht="32.25" customHeight="1" x14ac:dyDescent="0.25">
      <c r="A9" s="172" t="s">
        <v>267</v>
      </c>
      <c r="B9" s="144" t="s">
        <v>268</v>
      </c>
    </row>
    <row r="10" spans="1:2" ht="82.5" x14ac:dyDescent="0.25">
      <c r="A10" s="173"/>
      <c r="B10" s="145" t="s">
        <v>269</v>
      </c>
    </row>
    <row r="11" spans="1:2" ht="48" customHeight="1" x14ac:dyDescent="0.25">
      <c r="A11" s="173"/>
      <c r="B11" s="145" t="s">
        <v>270</v>
      </c>
    </row>
    <row r="12" spans="1:2" ht="49.5" x14ac:dyDescent="0.25">
      <c r="A12" s="173"/>
      <c r="B12" s="145" t="s">
        <v>271</v>
      </c>
    </row>
    <row r="13" spans="1:2" ht="49.5" x14ac:dyDescent="0.25">
      <c r="A13" s="173"/>
      <c r="B13" s="145" t="s">
        <v>272</v>
      </c>
    </row>
    <row r="14" spans="1:2" ht="50.25" thickBot="1" x14ac:dyDescent="0.3">
      <c r="A14" s="174"/>
      <c r="B14" s="146" t="s">
        <v>273</v>
      </c>
    </row>
  </sheetData>
  <mergeCells count="1">
    <mergeCell ref="A9:A14"/>
  </mergeCells>
  <hyperlinks>
    <hyperlink ref="A3" r:id="rId1" display="https://www.legislation.gov.uk/ukpga/2010/15/contents" xr:uid="{0D8BA92C-6F4E-415E-881F-97844E248F21}"/>
    <hyperlink ref="A6" r:id="rId2" display="https://www.legislation.gov.uk/ukpga/2005/9/contents" xr:uid="{F46F5C3C-9CDD-4BCF-A3FE-0E5EF82AD20D}"/>
    <hyperlink ref="A9" r:id="rId3" xr:uid="{ED93F1B4-10EB-4905-B62E-526B22995444}"/>
  </hyperlinks>
  <pageMargins left="0.7" right="0.7" top="0.75" bottom="0.75" header="0.3" footer="0.3"/>
  <pageSetup scale="56"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7"/>
  <sheetViews>
    <sheetView showGridLines="0" zoomScaleNormal="100" workbookViewId="0">
      <selection activeCell="H15" sqref="H15"/>
    </sheetView>
  </sheetViews>
  <sheetFormatPr defaultRowHeight="15" x14ac:dyDescent="0.25"/>
  <cols>
    <col min="6" max="7" width="8.28515625" customWidth="1"/>
    <col min="8" max="8" width="25.85546875" customWidth="1"/>
    <col min="9" max="9" width="8.85546875" customWidth="1"/>
    <col min="10" max="10" width="13.28515625" customWidth="1"/>
    <col min="11" max="11" width="9.28515625" customWidth="1"/>
    <col min="12" max="12" width="10.7109375" customWidth="1"/>
    <col min="13" max="13" width="8.7109375" customWidth="1"/>
    <col min="14" max="14" width="7.28515625" customWidth="1"/>
    <col min="21" max="21" width="17" bestFit="1" customWidth="1"/>
    <col min="22" max="22" width="8.85546875" bestFit="1" customWidth="1"/>
    <col min="23" max="23" width="32.140625" customWidth="1"/>
    <col min="24" max="24" width="71.5703125" bestFit="1" customWidth="1"/>
    <col min="25" max="25" width="13.28515625" customWidth="1"/>
    <col min="26" max="26" width="9.28515625" customWidth="1"/>
  </cols>
  <sheetData>
    <row r="1" spans="9:27" x14ac:dyDescent="0.25">
      <c r="I1" s="187" t="s">
        <v>86</v>
      </c>
      <c r="J1" s="188"/>
      <c r="K1" s="189"/>
      <c r="L1" s="189"/>
      <c r="M1" s="189"/>
      <c r="O1" s="177" t="s">
        <v>35</v>
      </c>
      <c r="P1" s="178"/>
      <c r="Q1" s="178"/>
      <c r="R1" s="178"/>
      <c r="S1" s="179"/>
      <c r="X1" s="128" t="s">
        <v>250</v>
      </c>
      <c r="Y1" s="16"/>
    </row>
    <row r="2" spans="9:27" ht="17.25" customHeight="1" x14ac:dyDescent="0.25">
      <c r="I2" s="91">
        <v>1</v>
      </c>
      <c r="J2" s="91">
        <v>2</v>
      </c>
      <c r="K2" s="91">
        <v>3</v>
      </c>
      <c r="L2" s="91">
        <v>4</v>
      </c>
      <c r="M2" s="92">
        <v>5</v>
      </c>
      <c r="O2" s="91">
        <v>1</v>
      </c>
      <c r="P2" s="91">
        <v>2</v>
      </c>
      <c r="Q2" s="91">
        <v>3</v>
      </c>
      <c r="R2" s="91">
        <v>4</v>
      </c>
      <c r="S2" s="92">
        <v>5</v>
      </c>
      <c r="X2" s="128" t="s">
        <v>236</v>
      </c>
      <c r="Z2" s="52"/>
    </row>
    <row r="3" spans="9:27" x14ac:dyDescent="0.25">
      <c r="I3" s="66" t="s">
        <v>112</v>
      </c>
      <c r="J3" s="66" t="s">
        <v>149</v>
      </c>
      <c r="K3" s="66" t="s">
        <v>169</v>
      </c>
      <c r="L3" s="66">
        <v>26</v>
      </c>
      <c r="M3" s="66">
        <v>29</v>
      </c>
      <c r="O3" s="24" t="str">
        <f>IF(I17="No data", "No data", IF(I17="NA","NA",IF(I17="%","%", SUM(I17:I20)/COUNT(I17:I20))))</f>
        <v>No data</v>
      </c>
      <c r="P3" s="24" t="str">
        <f>IF(J17="No data", "No data", IF(J17="NA","NA",IF(J17="%","%", SUM(J17:J27)/COUNT(J17:J27))))</f>
        <v>No data</v>
      </c>
      <c r="Q3" s="24" t="str">
        <f>IF(K17="No data", "No data", IF(K17="NA","NA",IF(K17="%","%", SUM(K17:K20)/COUNT(K17:K20))))</f>
        <v>No data</v>
      </c>
      <c r="R3" s="24" t="str">
        <f>IF(L17="No data", "No data", IF(L17="NA","NA",IF(L17="%","%", SUM(L17:L20)/COUNT(L17:L20))))</f>
        <v>No data</v>
      </c>
      <c r="S3" s="24" t="str">
        <f>IF(M17="No data", "No data", IF(M17="NA","NA",IF(M17="%","%", SUM(M17:M18)/COUNT(M17:M18))))</f>
        <v>No data</v>
      </c>
      <c r="U3" s="91" t="s">
        <v>237</v>
      </c>
      <c r="V3" s="91" t="s">
        <v>235</v>
      </c>
      <c r="W3" s="148" t="s">
        <v>308</v>
      </c>
      <c r="X3" s="130" t="s">
        <v>162</v>
      </c>
      <c r="Y3" s="91" t="s">
        <v>5</v>
      </c>
      <c r="Z3" s="91" t="s">
        <v>7</v>
      </c>
      <c r="AA3" s="91" t="s">
        <v>242</v>
      </c>
    </row>
    <row r="4" spans="9:27" ht="15.75" x14ac:dyDescent="0.25">
      <c r="I4" s="66" t="s">
        <v>113</v>
      </c>
      <c r="J4" s="66" t="s">
        <v>114</v>
      </c>
      <c r="K4" s="66" t="s">
        <v>170</v>
      </c>
      <c r="L4" s="66">
        <v>27</v>
      </c>
      <c r="M4" s="66">
        <v>30</v>
      </c>
      <c r="U4" s="66">
        <v>20</v>
      </c>
      <c r="V4" s="66" t="s">
        <v>230</v>
      </c>
      <c r="W4" s="66" t="s">
        <v>302</v>
      </c>
      <c r="X4" s="129" t="s">
        <v>238</v>
      </c>
      <c r="Y4" s="67">
        <f>+'Audit Tool'!AC19</f>
        <v>0</v>
      </c>
      <c r="Z4" s="67">
        <f>+'Audit Tool'!AC21</f>
        <v>0</v>
      </c>
      <c r="AA4" s="67">
        <f>+'Audit Tool'!AC23</f>
        <v>0</v>
      </c>
    </row>
    <row r="5" spans="9:27" ht="15.75" x14ac:dyDescent="0.25">
      <c r="I5" s="66">
        <v>14</v>
      </c>
      <c r="J5" s="66" t="s">
        <v>151</v>
      </c>
      <c r="K5" s="66" t="s">
        <v>161</v>
      </c>
      <c r="L5" s="66" t="s">
        <v>167</v>
      </c>
      <c r="U5" s="66">
        <v>21</v>
      </c>
      <c r="V5" s="66" t="s">
        <v>231</v>
      </c>
      <c r="W5" s="66" t="s">
        <v>309</v>
      </c>
      <c r="X5" s="129" t="s">
        <v>239</v>
      </c>
      <c r="Y5" s="67">
        <f>+'Audit Tool'!AD19</f>
        <v>0</v>
      </c>
      <c r="Z5" s="67">
        <f>+'Audit Tool'!AD21</f>
        <v>0</v>
      </c>
      <c r="AA5" s="67">
        <f>+'Audit Tool'!AD23</f>
        <v>0</v>
      </c>
    </row>
    <row r="6" spans="9:27" ht="15.75" x14ac:dyDescent="0.25">
      <c r="I6" s="66">
        <v>33</v>
      </c>
      <c r="J6" s="66">
        <v>18</v>
      </c>
      <c r="K6" s="66" t="s">
        <v>171</v>
      </c>
      <c r="L6" s="66" t="s">
        <v>168</v>
      </c>
      <c r="U6" s="66">
        <v>22</v>
      </c>
      <c r="V6" s="66" t="s">
        <v>232</v>
      </c>
      <c r="W6" s="66" t="s">
        <v>303</v>
      </c>
      <c r="X6" s="129" t="s">
        <v>240</v>
      </c>
      <c r="Y6" s="67">
        <f>+'Audit Tool'!AE19</f>
        <v>0</v>
      </c>
      <c r="Z6" s="67">
        <f>+'Audit Tool'!AE21</f>
        <v>0</v>
      </c>
      <c r="AA6" s="67">
        <f>+'Audit Tool'!AE23</f>
        <v>0</v>
      </c>
    </row>
    <row r="7" spans="9:27" ht="15.75" x14ac:dyDescent="0.25">
      <c r="I7" s="68"/>
      <c r="J7" s="66" t="s">
        <v>155</v>
      </c>
      <c r="K7" s="52"/>
      <c r="U7" s="66">
        <v>23</v>
      </c>
      <c r="V7" s="66" t="s">
        <v>233</v>
      </c>
      <c r="W7" s="66" t="s">
        <v>304</v>
      </c>
      <c r="X7" s="129" t="s">
        <v>306</v>
      </c>
      <c r="Y7" s="67">
        <f>+'Audit Tool'!AF19</f>
        <v>0</v>
      </c>
      <c r="Z7" s="67">
        <f>+'Audit Tool'!AF21</f>
        <v>0</v>
      </c>
      <c r="AA7" s="67">
        <f>+'Audit Tool'!AF23</f>
        <v>0</v>
      </c>
    </row>
    <row r="8" spans="9:27" ht="15.75" x14ac:dyDescent="0.25">
      <c r="I8" s="68"/>
      <c r="J8" s="66" t="s">
        <v>156</v>
      </c>
      <c r="K8" s="52"/>
      <c r="O8" s="194" t="s">
        <v>73</v>
      </c>
      <c r="P8" s="195"/>
      <c r="Q8" s="195"/>
      <c r="R8" s="196"/>
      <c r="S8" s="191" t="s">
        <v>32</v>
      </c>
      <c r="U8" s="66">
        <v>24</v>
      </c>
      <c r="V8" s="66" t="s">
        <v>234</v>
      </c>
      <c r="W8" s="66" t="s">
        <v>305</v>
      </c>
      <c r="X8" s="129" t="s">
        <v>241</v>
      </c>
      <c r="Y8" s="67">
        <f>+'Audit Tool'!AG19</f>
        <v>0</v>
      </c>
      <c r="Z8" s="67">
        <f>+'Audit Tool'!AG21</f>
        <v>0</v>
      </c>
      <c r="AA8" s="67">
        <f>+'Audit Tool'!AG23</f>
        <v>0</v>
      </c>
    </row>
    <row r="9" spans="9:27" ht="15.75" x14ac:dyDescent="0.25">
      <c r="I9" s="68"/>
      <c r="J9" s="66">
        <v>20</v>
      </c>
      <c r="K9" s="52"/>
      <c r="O9" s="197"/>
      <c r="P9" s="176"/>
      <c r="Q9" s="176"/>
      <c r="R9" s="198"/>
      <c r="S9" s="192"/>
    </row>
    <row r="10" spans="9:27" ht="15" customHeight="1" x14ac:dyDescent="0.25">
      <c r="I10" s="68"/>
      <c r="J10" s="66">
        <v>21</v>
      </c>
      <c r="K10" s="52"/>
      <c r="O10" s="197"/>
      <c r="P10" s="176"/>
      <c r="Q10" s="176"/>
      <c r="R10" s="198"/>
      <c r="S10" s="192"/>
      <c r="Z10" s="16"/>
    </row>
    <row r="11" spans="9:27" ht="15" customHeight="1" x14ac:dyDescent="0.25">
      <c r="J11" s="66">
        <v>22</v>
      </c>
      <c r="K11" s="52"/>
      <c r="O11" s="197"/>
      <c r="P11" s="176"/>
      <c r="Q11" s="176"/>
      <c r="R11" s="198"/>
      <c r="S11" s="192"/>
      <c r="Z11" s="124"/>
    </row>
    <row r="12" spans="9:27" ht="21" customHeight="1" x14ac:dyDescent="0.25">
      <c r="J12" s="66">
        <v>23</v>
      </c>
      <c r="K12" s="52"/>
      <c r="O12" s="199"/>
      <c r="P12" s="188"/>
      <c r="Q12" s="188"/>
      <c r="R12" s="200"/>
      <c r="S12" s="193"/>
      <c r="Z12" s="124"/>
    </row>
    <row r="13" spans="9:27" ht="15" customHeight="1" x14ac:dyDescent="0.25">
      <c r="J13" s="66">
        <v>24</v>
      </c>
      <c r="K13" s="52"/>
      <c r="O13" s="201" t="s">
        <v>33</v>
      </c>
      <c r="P13" s="202"/>
      <c r="Q13" s="202"/>
      <c r="R13" s="182"/>
      <c r="S13" s="74" t="s">
        <v>121</v>
      </c>
      <c r="Z13" s="124"/>
    </row>
    <row r="14" spans="9:27" ht="15" customHeight="1" x14ac:dyDescent="0.25">
      <c r="K14" s="52"/>
      <c r="O14" s="180" t="s">
        <v>34</v>
      </c>
      <c r="P14" s="181"/>
      <c r="Q14" s="181"/>
      <c r="R14" s="182"/>
      <c r="S14" s="73" t="s">
        <v>120</v>
      </c>
      <c r="Z14" s="124"/>
    </row>
    <row r="15" spans="9:27" ht="15" customHeight="1" x14ac:dyDescent="0.25">
      <c r="I15" s="187" t="s">
        <v>31</v>
      </c>
      <c r="J15" s="187"/>
      <c r="K15" s="188"/>
      <c r="L15" s="188"/>
      <c r="M15" s="190"/>
      <c r="O15" s="183" t="s">
        <v>36</v>
      </c>
      <c r="P15" s="184"/>
      <c r="Q15" s="184"/>
      <c r="R15" s="182"/>
      <c r="S15" s="26" t="s">
        <v>37</v>
      </c>
      <c r="Z15" s="124"/>
    </row>
    <row r="16" spans="9:27" ht="15" customHeight="1" x14ac:dyDescent="0.25">
      <c r="I16" s="91">
        <v>1</v>
      </c>
      <c r="J16" s="91">
        <v>2</v>
      </c>
      <c r="K16" s="91">
        <v>3</v>
      </c>
      <c r="L16" s="91">
        <v>4</v>
      </c>
      <c r="M16" s="92">
        <v>5</v>
      </c>
      <c r="Z16" s="124"/>
    </row>
    <row r="17" spans="1:25" s="52" customFormat="1" ht="15.75" x14ac:dyDescent="0.25">
      <c r="A17" s="185"/>
      <c r="B17" s="186"/>
      <c r="C17" s="186"/>
      <c r="I17" s="67" t="str">
        <f>+'Audit Tool'!Q30</f>
        <v>No data</v>
      </c>
      <c r="J17" s="67" t="str">
        <f>+'Audit Tool'!T30</f>
        <v>No data</v>
      </c>
      <c r="K17" s="67" t="str">
        <f>+'Audit Tool'!AO30</f>
        <v>No data</v>
      </c>
      <c r="L17" s="67" t="str">
        <f>+'Audit Tool'!AI30</f>
        <v>No data</v>
      </c>
      <c r="M17" s="67" t="str">
        <f>+'Audit Tool'!AM30</f>
        <v>No data</v>
      </c>
    </row>
    <row r="18" spans="1:25" x14ac:dyDescent="0.25">
      <c r="I18" s="67" t="str">
        <f>+'Audit Tool'!R30</f>
        <v>No data</v>
      </c>
      <c r="J18" s="67" t="str">
        <f>+'Audit Tool'!V30</f>
        <v>No data</v>
      </c>
      <c r="K18" s="67" t="str">
        <f>+'Audit Tool'!AP30</f>
        <v>No data</v>
      </c>
      <c r="L18" s="67" t="str">
        <f>+'Audit Tool'!AJ30</f>
        <v>No data</v>
      </c>
      <c r="M18" s="67" t="str">
        <f>+'Audit Tool'!AN30</f>
        <v>No data</v>
      </c>
      <c r="N18" s="69"/>
    </row>
    <row r="19" spans="1:25" x14ac:dyDescent="0.25">
      <c r="I19" s="67" t="str">
        <f>+'Audit Tool'!S30</f>
        <v>No data</v>
      </c>
      <c r="J19" s="67" t="str">
        <f>+'Audit Tool'!X30</f>
        <v>No data</v>
      </c>
      <c r="K19" s="67" t="str">
        <f>+'Audit Tool'!AR30</f>
        <v>No data</v>
      </c>
      <c r="L19" s="67" t="str">
        <f>+'Audit Tool'!AK30</f>
        <v>No data</v>
      </c>
    </row>
    <row r="20" spans="1:25" x14ac:dyDescent="0.25">
      <c r="I20" s="67" t="str">
        <f>+'Audit Tool'!AU30</f>
        <v>No data</v>
      </c>
      <c r="J20" s="67" t="str">
        <f>+'Audit Tool'!Z30</f>
        <v>No data</v>
      </c>
      <c r="K20" s="67" t="str">
        <f>+'Audit Tool'!AS30</f>
        <v>No data</v>
      </c>
      <c r="L20" s="67" t="str">
        <f>+'Audit Tool'!AL30</f>
        <v>No data</v>
      </c>
    </row>
    <row r="21" spans="1:25" ht="15" customHeight="1" x14ac:dyDescent="0.25">
      <c r="A21" s="175" t="s">
        <v>116</v>
      </c>
      <c r="B21" s="176"/>
      <c r="C21" s="176"/>
      <c r="D21" s="176"/>
      <c r="E21" s="176"/>
      <c r="F21" s="176"/>
      <c r="G21" s="176"/>
      <c r="H21" s="176"/>
      <c r="J21" s="67" t="str">
        <f>+'Audit Tool'!AA30</f>
        <v>No data</v>
      </c>
      <c r="N21" s="16"/>
      <c r="T21" s="16"/>
    </row>
    <row r="22" spans="1:25" x14ac:dyDescent="0.25">
      <c r="A22" s="176"/>
      <c r="B22" s="176"/>
      <c r="C22" s="176"/>
      <c r="D22" s="176"/>
      <c r="E22" s="176"/>
      <c r="F22" s="176"/>
      <c r="G22" s="176"/>
      <c r="H22" s="176"/>
      <c r="J22" s="67" t="str">
        <f>+'Audit Tool'!AB30</f>
        <v>No data</v>
      </c>
    </row>
    <row r="23" spans="1:25" x14ac:dyDescent="0.25">
      <c r="J23" s="67" t="str">
        <f>+'Audit Tool'!AC30</f>
        <v>No data</v>
      </c>
    </row>
    <row r="24" spans="1:25" x14ac:dyDescent="0.25">
      <c r="J24" s="67" t="str">
        <f>+'Audit Tool'!AD30</f>
        <v>No data</v>
      </c>
    </row>
    <row r="25" spans="1:25" x14ac:dyDescent="0.25">
      <c r="J25" s="67" t="str">
        <f>+'Audit Tool'!AE30</f>
        <v>No data</v>
      </c>
    </row>
    <row r="26" spans="1:25" ht="16.5" customHeight="1" x14ac:dyDescent="0.5">
      <c r="J26" s="67" t="str">
        <f>+'Audit Tool'!AF30</f>
        <v>No data</v>
      </c>
      <c r="T26" s="127"/>
    </row>
    <row r="27" spans="1:25" x14ac:dyDescent="0.25">
      <c r="J27" s="67" t="str">
        <f>+'Audit Tool'!AG30</f>
        <v>No data</v>
      </c>
    </row>
    <row r="30" spans="1:25" x14ac:dyDescent="0.25">
      <c r="I30" s="70"/>
      <c r="U30" s="16"/>
      <c r="V30" s="16"/>
      <c r="W30" s="16"/>
      <c r="X30" s="70"/>
    </row>
    <row r="31" spans="1:25" x14ac:dyDescent="0.25">
      <c r="I31" s="70"/>
      <c r="J31" s="70"/>
      <c r="U31" s="16"/>
      <c r="V31" s="16"/>
      <c r="W31" s="16"/>
      <c r="X31" s="70"/>
    </row>
    <row r="32" spans="1:25" x14ac:dyDescent="0.25">
      <c r="I32" s="70"/>
      <c r="J32" s="70"/>
      <c r="X32" s="70"/>
      <c r="Y32" s="70"/>
    </row>
    <row r="33" spans="9:25" x14ac:dyDescent="0.25">
      <c r="I33" s="70"/>
      <c r="J33" s="71"/>
      <c r="X33" s="70"/>
      <c r="Y33" s="71"/>
    </row>
    <row r="34" spans="9:25" x14ac:dyDescent="0.25">
      <c r="J34" s="72"/>
      <c r="Y34" s="72"/>
    </row>
    <row r="35" spans="9:25" x14ac:dyDescent="0.25">
      <c r="J35" s="72"/>
      <c r="Y35" s="72"/>
    </row>
    <row r="37" spans="9:25" x14ac:dyDescent="0.25">
      <c r="J37" s="72"/>
      <c r="Y37" s="72"/>
    </row>
  </sheetData>
  <mergeCells count="10">
    <mergeCell ref="A21:H22"/>
    <mergeCell ref="O1:S1"/>
    <mergeCell ref="O14:R14"/>
    <mergeCell ref="O15:R15"/>
    <mergeCell ref="A17:C17"/>
    <mergeCell ref="I1:M1"/>
    <mergeCell ref="I15:M15"/>
    <mergeCell ref="S8:S12"/>
    <mergeCell ref="O8:R12"/>
    <mergeCell ref="O13:R13"/>
  </mergeCells>
  <conditionalFormatting sqref="O3:S3">
    <cfRule type="cellIs" dxfId="2" priority="1" operator="between">
      <formula>0</formula>
      <formula>49</formula>
    </cfRule>
    <cfRule type="cellIs" dxfId="1" priority="2" operator="between">
      <formula>50</formula>
      <formula>89</formula>
    </cfRule>
    <cfRule type="cellIs" dxfId="0" priority="4" operator="between">
      <formula>90</formula>
      <formula>100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8"/>
  <sheetViews>
    <sheetView zoomScaleNormal="100" workbookViewId="0">
      <selection sqref="A1:A2"/>
    </sheetView>
  </sheetViews>
  <sheetFormatPr defaultColWidth="9.140625" defaultRowHeight="15.75" x14ac:dyDescent="0.25"/>
  <cols>
    <col min="1" max="1" width="26.7109375" style="39" customWidth="1"/>
    <col min="2" max="2" width="89.5703125" style="3" customWidth="1"/>
    <col min="3" max="3" width="88.7109375" style="65" customWidth="1"/>
    <col min="4" max="16384" width="9.140625" style="65"/>
  </cols>
  <sheetData>
    <row r="1" spans="1:3" x14ac:dyDescent="0.25">
      <c r="A1" s="203" t="s">
        <v>3</v>
      </c>
      <c r="B1" s="121" t="s">
        <v>228</v>
      </c>
      <c r="C1" s="135"/>
    </row>
    <row r="2" spans="1:3" thickBot="1" x14ac:dyDescent="0.3">
      <c r="A2" s="204"/>
      <c r="B2" s="122" t="s">
        <v>141</v>
      </c>
      <c r="C2" s="136"/>
    </row>
    <row r="3" spans="1:3" ht="32.25" thickBot="1" x14ac:dyDescent="0.3">
      <c r="A3" s="123" t="s">
        <v>62</v>
      </c>
      <c r="B3" s="120" t="s">
        <v>140</v>
      </c>
      <c r="C3" s="120" t="s">
        <v>139</v>
      </c>
    </row>
    <row r="4" spans="1:3" ht="158.25" thickBot="1" x14ac:dyDescent="0.3">
      <c r="A4" s="123">
        <v>1</v>
      </c>
      <c r="B4" s="119" t="s">
        <v>246</v>
      </c>
      <c r="C4" s="108" t="s">
        <v>224</v>
      </c>
    </row>
    <row r="5" spans="1:3" ht="142.5" thickBot="1" x14ac:dyDescent="0.3">
      <c r="A5" s="123">
        <v>2</v>
      </c>
      <c r="B5" s="96" t="s">
        <v>247</v>
      </c>
      <c r="C5" s="107" t="s">
        <v>225</v>
      </c>
    </row>
    <row r="6" spans="1:3" ht="79.5" thickBot="1" x14ac:dyDescent="0.3">
      <c r="A6" s="123">
        <v>3</v>
      </c>
      <c r="B6" s="99" t="s">
        <v>138</v>
      </c>
      <c r="C6" s="97" t="s">
        <v>226</v>
      </c>
    </row>
    <row r="7" spans="1:3" ht="79.5" thickBot="1" x14ac:dyDescent="0.3">
      <c r="A7" s="123">
        <v>4</v>
      </c>
      <c r="B7" s="98" t="s">
        <v>248</v>
      </c>
      <c r="C7" s="97" t="s">
        <v>137</v>
      </c>
    </row>
    <row r="8" spans="1:3" ht="174" thickBot="1" x14ac:dyDescent="0.3">
      <c r="A8" s="123">
        <v>5</v>
      </c>
      <c r="B8" s="98" t="s">
        <v>249</v>
      </c>
      <c r="C8" s="118" t="s">
        <v>227</v>
      </c>
    </row>
  </sheetData>
  <mergeCells count="1">
    <mergeCell ref="A1:A2"/>
  </mergeCells>
  <hyperlinks>
    <hyperlink ref="B2" r:id="rId1" xr:uid="{E3D592FD-D615-426D-BC41-07E9E62328C3}"/>
  </hyperlinks>
  <pageMargins left="0.70866141732283472" right="0.70866141732283472" top="0.74803149606299213" bottom="0.74803149606299213" header="0.31496062992125984" footer="0.31496062992125984"/>
  <pageSetup paperSize="9" scale="63"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7" t="s">
        <v>54</v>
      </c>
    </row>
    <row r="3" spans="1:13" x14ac:dyDescent="0.25">
      <c r="A3" t="s">
        <v>40</v>
      </c>
      <c r="C3" t="s">
        <v>23</v>
      </c>
      <c r="E3" t="s">
        <v>4</v>
      </c>
      <c r="G3" t="s">
        <v>25</v>
      </c>
      <c r="I3" t="s">
        <v>41</v>
      </c>
      <c r="K3" t="s">
        <v>26</v>
      </c>
      <c r="M3" t="s">
        <v>27</v>
      </c>
    </row>
    <row r="4" spans="1:13" x14ac:dyDescent="0.25">
      <c r="A4" t="s">
        <v>42</v>
      </c>
      <c r="C4" t="s">
        <v>47</v>
      </c>
      <c r="E4" t="s">
        <v>5</v>
      </c>
      <c r="G4" t="s">
        <v>5</v>
      </c>
      <c r="I4" t="s">
        <v>5</v>
      </c>
      <c r="K4" t="s">
        <v>5</v>
      </c>
      <c r="M4" t="s">
        <v>5</v>
      </c>
    </row>
    <row r="5" spans="1:13" x14ac:dyDescent="0.25">
      <c r="A5" t="s">
        <v>6</v>
      </c>
      <c r="C5" t="s">
        <v>46</v>
      </c>
      <c r="E5" t="s">
        <v>7</v>
      </c>
      <c r="G5" t="s">
        <v>7</v>
      </c>
      <c r="I5" t="s">
        <v>7</v>
      </c>
      <c r="K5" t="s">
        <v>7</v>
      </c>
      <c r="M5" t="s">
        <v>7</v>
      </c>
    </row>
    <row r="6" spans="1:13" x14ac:dyDescent="0.25">
      <c r="E6" t="s">
        <v>48</v>
      </c>
      <c r="I6" t="s">
        <v>57</v>
      </c>
      <c r="K6" t="s">
        <v>60</v>
      </c>
      <c r="M6" t="s">
        <v>58</v>
      </c>
    </row>
    <row r="9" spans="1:13" x14ac:dyDescent="0.25">
      <c r="A9" t="s">
        <v>28</v>
      </c>
      <c r="C9" t="s">
        <v>43</v>
      </c>
      <c r="E9" t="s">
        <v>44</v>
      </c>
      <c r="G9" t="s">
        <v>45</v>
      </c>
    </row>
    <row r="10" spans="1:13" x14ac:dyDescent="0.25">
      <c r="A10" t="s">
        <v>5</v>
      </c>
      <c r="C10" t="s">
        <v>5</v>
      </c>
      <c r="E10" t="s">
        <v>5</v>
      </c>
      <c r="G10" t="s">
        <v>5</v>
      </c>
    </row>
    <row r="11" spans="1:13" x14ac:dyDescent="0.25">
      <c r="A11" t="s">
        <v>7</v>
      </c>
      <c r="C11" t="s">
        <v>7</v>
      </c>
      <c r="E11" t="s">
        <v>7</v>
      </c>
      <c r="G11" t="s">
        <v>7</v>
      </c>
    </row>
    <row r="12" spans="1:13" x14ac:dyDescent="0.25">
      <c r="A12" t="s">
        <v>50</v>
      </c>
      <c r="C12" t="s">
        <v>49</v>
      </c>
      <c r="E12" t="s">
        <v>59</v>
      </c>
      <c r="G12" t="s">
        <v>50</v>
      </c>
    </row>
    <row r="13" spans="1:13" x14ac:dyDescent="0.25">
      <c r="G13" t="s">
        <v>51</v>
      </c>
    </row>
    <row r="14" spans="1:13" x14ac:dyDescent="0.25">
      <c r="A14" t="s">
        <v>55</v>
      </c>
      <c r="C14" t="s">
        <v>56</v>
      </c>
    </row>
    <row r="15" spans="1:13" x14ac:dyDescent="0.25">
      <c r="A15" t="s">
        <v>5</v>
      </c>
      <c r="C15" t="s">
        <v>5</v>
      </c>
    </row>
    <row r="16" spans="1:13" x14ac:dyDescent="0.25">
      <c r="A16" t="s">
        <v>7</v>
      </c>
      <c r="C16" t="s">
        <v>7</v>
      </c>
    </row>
    <row r="17" spans="1:11" x14ac:dyDescent="0.25">
      <c r="A17" t="s">
        <v>52</v>
      </c>
      <c r="C17" t="s">
        <v>53</v>
      </c>
      <c r="K17" s="5"/>
    </row>
    <row r="18" spans="1:11" x14ac:dyDescent="0.25">
      <c r="K18" s="5"/>
    </row>
    <row r="19" spans="1:11" x14ac:dyDescent="0.25">
      <c r="K19" s="5"/>
    </row>
    <row r="20" spans="1:11" x14ac:dyDescent="0.25">
      <c r="K20" s="5"/>
    </row>
    <row r="21" spans="1:11" x14ac:dyDescent="0.25">
      <c r="K21" s="5"/>
    </row>
    <row r="22" spans="1:11" x14ac:dyDescent="0.25">
      <c r="A22" s="6"/>
      <c r="C22" s="6"/>
      <c r="H22" s="7"/>
    </row>
    <row r="23" spans="1:11" x14ac:dyDescent="0.25">
      <c r="H23"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9"/>
  <sheetViews>
    <sheetView topLeftCell="X1" workbookViewId="0">
      <selection activeCell="T5" sqref="T5"/>
    </sheetView>
  </sheetViews>
  <sheetFormatPr defaultColWidth="9.140625" defaultRowHeight="15" x14ac:dyDescent="0.25"/>
  <cols>
    <col min="1" max="1" width="16.140625" style="16" bestFit="1" customWidth="1"/>
    <col min="2" max="2" width="16.140625" style="16" customWidth="1"/>
    <col min="3" max="3" width="16.140625" style="16" bestFit="1" customWidth="1"/>
    <col min="4" max="4" width="16.140625" style="16" customWidth="1"/>
    <col min="5" max="5" width="8.7109375" style="16" bestFit="1" customWidth="1"/>
    <col min="6" max="6" width="5.42578125" style="16" bestFit="1" customWidth="1"/>
    <col min="7" max="9" width="13.42578125" style="16" customWidth="1"/>
    <col min="10" max="10" width="9.140625" style="16"/>
    <col min="11" max="11" width="16.7109375" style="16" bestFit="1" customWidth="1"/>
    <col min="12" max="12" width="8.7109375" style="16" bestFit="1" customWidth="1"/>
    <col min="13" max="13" width="15.85546875" style="16" customWidth="1"/>
    <col min="14" max="14" width="8.7109375" style="16" bestFit="1" customWidth="1"/>
    <col min="15" max="19" width="14.42578125" style="16" customWidth="1"/>
    <col min="20" max="20" width="9.7109375" style="16" bestFit="1" customWidth="1"/>
    <col min="21" max="21" width="17" style="16" customWidth="1"/>
    <col min="22" max="22" width="9.7109375" style="16" bestFit="1" customWidth="1"/>
    <col min="23" max="23" width="13.42578125" style="16" customWidth="1"/>
    <col min="24" max="24" width="9.7109375" style="16" bestFit="1" customWidth="1"/>
    <col min="25" max="25" width="13.42578125" style="16" customWidth="1"/>
    <col min="26" max="26" width="9.7109375" style="16" bestFit="1" customWidth="1"/>
    <col min="27" max="27" width="13.42578125" style="16" customWidth="1"/>
    <col min="28" max="28" width="9.7109375" style="16" bestFit="1" customWidth="1"/>
    <col min="29" max="29" width="13.42578125" style="16" customWidth="1"/>
    <col min="30" max="30" width="10.7109375" style="16" bestFit="1" customWidth="1"/>
    <col min="31" max="31" width="19.85546875" style="16" customWidth="1"/>
    <col min="32" max="32" width="10.85546875" style="16" bestFit="1" customWidth="1"/>
    <col min="33" max="33" width="19.85546875" style="16" customWidth="1"/>
    <col min="34" max="34" width="9.7109375" style="16" bestFit="1" customWidth="1"/>
    <col min="35" max="35" width="19.85546875" style="16" customWidth="1"/>
    <col min="36" max="36" width="9.7109375" style="16" bestFit="1" customWidth="1"/>
    <col min="37" max="37" width="19.85546875" style="16" customWidth="1"/>
    <col min="38" max="38" width="9.7109375" style="16" bestFit="1" customWidth="1"/>
    <col min="39" max="39" width="19.85546875" style="16" customWidth="1"/>
    <col min="40" max="40" width="22.85546875" style="16" customWidth="1"/>
    <col min="41" max="41" width="9.140625" style="16"/>
    <col min="42" max="42" width="16.5703125" style="16" customWidth="1"/>
    <col min="43" max="43" width="9.140625" style="16"/>
    <col min="44" max="44" width="19.85546875" style="16" customWidth="1"/>
    <col min="45" max="45" width="9.140625" style="16"/>
    <col min="46" max="46" width="10.5703125" style="16" customWidth="1"/>
    <col min="47" max="47" width="9.140625" style="16"/>
    <col min="48" max="48" width="40" style="16" bestFit="1" customWidth="1"/>
    <col min="49" max="49" width="9.140625" style="16"/>
    <col min="50" max="50" width="32.5703125" style="16" bestFit="1" customWidth="1"/>
    <col min="51" max="51" width="9.140625" style="16"/>
    <col min="52" max="52" width="30.5703125" customWidth="1"/>
    <col min="53" max="53" width="18.140625" customWidth="1"/>
    <col min="54" max="54" width="18.5703125" customWidth="1"/>
    <col min="55" max="55" width="9.140625" style="16"/>
    <col min="56" max="56" width="11.42578125" style="16" customWidth="1"/>
    <col min="57" max="57" width="9.140625" style="16"/>
    <col min="58" max="58" width="11.85546875" style="16" customWidth="1"/>
    <col min="59" max="59" width="9.140625" style="16"/>
    <col min="60" max="60" width="14.140625" style="16" customWidth="1"/>
    <col min="61" max="61" width="9.140625" style="16"/>
    <col min="62" max="62" width="23.7109375" style="16" customWidth="1"/>
    <col min="63" max="63" width="9.140625" style="16"/>
    <col min="64" max="64" width="12" style="16" customWidth="1"/>
    <col min="65" max="65" width="9.140625" style="16"/>
    <col min="66" max="66" width="13.42578125" style="16" customWidth="1"/>
    <col min="67" max="67" width="9.140625" style="16"/>
    <col min="68" max="68" width="12" style="16" customWidth="1"/>
    <col min="69" max="69" width="9.140625" style="16"/>
    <col min="70" max="70" width="12.7109375" style="16" customWidth="1"/>
    <col min="71" max="71" width="9.140625" style="16"/>
    <col min="72" max="72" width="12.140625" style="16" customWidth="1"/>
    <col min="73" max="16384" width="9.140625" style="16"/>
  </cols>
  <sheetData>
    <row r="1" spans="1:72" x14ac:dyDescent="0.25">
      <c r="A1" s="16" t="s">
        <v>22</v>
      </c>
      <c r="C1" s="16" t="s">
        <v>109</v>
      </c>
      <c r="E1" s="16" t="s">
        <v>23</v>
      </c>
      <c r="G1" s="16" t="s">
        <v>4</v>
      </c>
      <c r="I1" s="16" t="s">
        <v>25</v>
      </c>
      <c r="K1" s="16" t="s">
        <v>41</v>
      </c>
      <c r="M1" s="16" t="s">
        <v>26</v>
      </c>
      <c r="O1" s="16" t="s">
        <v>105</v>
      </c>
      <c r="Q1" s="16" t="s">
        <v>106</v>
      </c>
      <c r="S1" s="16" t="s">
        <v>184</v>
      </c>
      <c r="U1" s="16" t="s">
        <v>28</v>
      </c>
      <c r="W1" s="16" t="s">
        <v>43</v>
      </c>
      <c r="Y1" s="16" t="s">
        <v>44</v>
      </c>
      <c r="AA1" s="16" t="s">
        <v>45</v>
      </c>
      <c r="AC1" s="16" t="s">
        <v>55</v>
      </c>
      <c r="AE1" s="16" t="s">
        <v>56</v>
      </c>
      <c r="AG1" s="16" t="s">
        <v>87</v>
      </c>
      <c r="AI1" s="16" t="s">
        <v>89</v>
      </c>
      <c r="AK1" s="16" t="s">
        <v>90</v>
      </c>
      <c r="AM1" s="16" t="s">
        <v>91</v>
      </c>
      <c r="AP1" s="16" t="s">
        <v>97</v>
      </c>
      <c r="AR1" s="16" t="s">
        <v>89</v>
      </c>
      <c r="AT1" s="16" t="s">
        <v>90</v>
      </c>
      <c r="AV1" s="16" t="s">
        <v>91</v>
      </c>
      <c r="AX1" s="16" t="s">
        <v>198</v>
      </c>
      <c r="AZ1" s="16" t="s">
        <v>197</v>
      </c>
      <c r="BA1" s="16" t="s">
        <v>202</v>
      </c>
      <c r="BB1" s="16"/>
      <c r="BD1" s="16" t="s">
        <v>131</v>
      </c>
      <c r="BF1" s="16" t="s">
        <v>183</v>
      </c>
      <c r="BH1" s="16" t="s">
        <v>187</v>
      </c>
      <c r="BJ1" s="16" t="s">
        <v>193</v>
      </c>
      <c r="BL1" s="16" t="s">
        <v>206</v>
      </c>
      <c r="BN1" s="16" t="s">
        <v>209</v>
      </c>
      <c r="BP1" s="16" t="s">
        <v>211</v>
      </c>
      <c r="BR1" s="16" t="s">
        <v>214</v>
      </c>
      <c r="BT1" s="16" t="s">
        <v>217</v>
      </c>
    </row>
    <row r="2" spans="1:72" ht="30" x14ac:dyDescent="0.25">
      <c r="A2" s="41" t="s">
        <v>102</v>
      </c>
      <c r="B2" s="41"/>
      <c r="C2" s="41" t="s">
        <v>111</v>
      </c>
      <c r="E2" s="16" t="s">
        <v>5</v>
      </c>
      <c r="G2" s="16" t="s">
        <v>5</v>
      </c>
      <c r="I2" s="16" t="s">
        <v>5</v>
      </c>
      <c r="K2" s="16" t="s">
        <v>5</v>
      </c>
      <c r="M2" s="16" t="s">
        <v>5</v>
      </c>
      <c r="O2" s="16" t="s">
        <v>5</v>
      </c>
      <c r="Q2" s="16" t="s">
        <v>5</v>
      </c>
      <c r="S2" s="16" t="s">
        <v>5</v>
      </c>
      <c r="U2" s="16" t="s">
        <v>81</v>
      </c>
      <c r="W2" s="16" t="s">
        <v>84</v>
      </c>
      <c r="Y2" s="16" t="s">
        <v>84</v>
      </c>
      <c r="AA2" s="16" t="s">
        <v>84</v>
      </c>
      <c r="AC2" s="16" t="s">
        <v>84</v>
      </c>
      <c r="AE2" s="16" t="s">
        <v>84</v>
      </c>
      <c r="AG2" s="16" t="s">
        <v>5</v>
      </c>
      <c r="AI2" s="16" t="s">
        <v>5</v>
      </c>
      <c r="AK2" s="16" t="s">
        <v>5</v>
      </c>
      <c r="AM2" s="16" t="s">
        <v>94</v>
      </c>
      <c r="AN2" s="16" t="s">
        <v>92</v>
      </c>
      <c r="AP2" s="16" t="s">
        <v>99</v>
      </c>
      <c r="AR2" s="16" t="s">
        <v>5</v>
      </c>
      <c r="AT2" s="16">
        <v>0</v>
      </c>
      <c r="AV2" s="16" t="s">
        <v>5</v>
      </c>
      <c r="AX2" s="16" t="s">
        <v>126</v>
      </c>
      <c r="AZ2" s="16" t="s">
        <v>199</v>
      </c>
      <c r="BA2" s="16" t="s">
        <v>199</v>
      </c>
      <c r="BB2" s="16"/>
      <c r="BD2" s="16" t="s">
        <v>5</v>
      </c>
      <c r="BF2" s="16" t="s">
        <v>182</v>
      </c>
      <c r="BH2" s="16" t="s">
        <v>188</v>
      </c>
      <c r="BJ2" s="16" t="s">
        <v>194</v>
      </c>
      <c r="BL2" s="16" t="s">
        <v>5</v>
      </c>
      <c r="BN2" s="16" t="s">
        <v>5</v>
      </c>
      <c r="BP2" s="16" t="s">
        <v>5</v>
      </c>
      <c r="BR2" s="16" t="s">
        <v>5</v>
      </c>
      <c r="BT2" s="16" t="s">
        <v>5</v>
      </c>
    </row>
    <row r="3" spans="1:72" ht="60" x14ac:dyDescent="0.25">
      <c r="A3" s="41" t="s">
        <v>103</v>
      </c>
      <c r="B3" s="41"/>
      <c r="C3" s="41" t="s">
        <v>6</v>
      </c>
      <c r="E3" s="16" t="s">
        <v>7</v>
      </c>
      <c r="G3" s="16" t="s">
        <v>7</v>
      </c>
      <c r="I3" s="16" t="s">
        <v>7</v>
      </c>
      <c r="K3" s="16" t="s">
        <v>7</v>
      </c>
      <c r="M3" s="16" t="s">
        <v>7</v>
      </c>
      <c r="O3" s="16" t="s">
        <v>7</v>
      </c>
      <c r="Q3" s="16" t="s">
        <v>7</v>
      </c>
      <c r="S3" s="16" t="s">
        <v>7</v>
      </c>
      <c r="U3" s="16" t="s">
        <v>82</v>
      </c>
      <c r="W3" s="16" t="s">
        <v>85</v>
      </c>
      <c r="Y3" s="16" t="s">
        <v>85</v>
      </c>
      <c r="AA3" s="16" t="s">
        <v>85</v>
      </c>
      <c r="AC3" s="16" t="s">
        <v>85</v>
      </c>
      <c r="AE3" s="16" t="s">
        <v>85</v>
      </c>
      <c r="AG3" s="16" t="s">
        <v>7</v>
      </c>
      <c r="AI3" s="16" t="s">
        <v>7</v>
      </c>
      <c r="AK3" s="16" t="s">
        <v>7</v>
      </c>
      <c r="AM3" s="16" t="s">
        <v>95</v>
      </c>
      <c r="AN3" s="16" t="s">
        <v>93</v>
      </c>
      <c r="AP3" s="16" t="s">
        <v>100</v>
      </c>
      <c r="AR3" s="16" t="s">
        <v>7</v>
      </c>
      <c r="AT3" s="16">
        <v>1</v>
      </c>
      <c r="AV3" s="16" t="s">
        <v>110</v>
      </c>
      <c r="AX3" s="16" t="s">
        <v>128</v>
      </c>
      <c r="AZ3" t="s">
        <v>178</v>
      </c>
      <c r="BA3" s="16" t="s">
        <v>178</v>
      </c>
      <c r="BD3" s="16" t="s">
        <v>7</v>
      </c>
      <c r="BF3" s="16" t="s">
        <v>181</v>
      </c>
      <c r="BH3" s="16" t="s">
        <v>189</v>
      </c>
      <c r="BJ3" s="16" t="s">
        <v>195</v>
      </c>
      <c r="BL3" s="16" t="s">
        <v>7</v>
      </c>
      <c r="BN3" s="16" t="s">
        <v>7</v>
      </c>
      <c r="BP3" s="16" t="s">
        <v>7</v>
      </c>
      <c r="BR3" s="16" t="s">
        <v>7</v>
      </c>
      <c r="BT3" s="16" t="s">
        <v>7</v>
      </c>
    </row>
    <row r="4" spans="1:72" ht="60" x14ac:dyDescent="0.25">
      <c r="A4" s="16" t="s">
        <v>64</v>
      </c>
      <c r="C4" s="16" t="s">
        <v>64</v>
      </c>
      <c r="G4" s="16" t="s">
        <v>24</v>
      </c>
      <c r="I4" s="16" t="s">
        <v>50</v>
      </c>
      <c r="K4" s="16" t="s">
        <v>78</v>
      </c>
      <c r="M4" s="16" t="s">
        <v>50</v>
      </c>
      <c r="O4" s="16" t="s">
        <v>80</v>
      </c>
      <c r="Q4" s="16" t="s">
        <v>24</v>
      </c>
      <c r="S4" s="16" t="s">
        <v>74</v>
      </c>
      <c r="U4" s="16" t="s">
        <v>83</v>
      </c>
      <c r="W4" s="16" t="s">
        <v>7</v>
      </c>
      <c r="Y4" s="16" t="s">
        <v>7</v>
      </c>
      <c r="AA4" s="16" t="s">
        <v>7</v>
      </c>
      <c r="AC4" s="16" t="s">
        <v>7</v>
      </c>
      <c r="AE4" s="16" t="s">
        <v>7</v>
      </c>
      <c r="AG4" s="16" t="s">
        <v>50</v>
      </c>
      <c r="AI4" s="16" t="s">
        <v>74</v>
      </c>
      <c r="AK4" s="16" t="s">
        <v>74</v>
      </c>
      <c r="AM4" s="16" t="s">
        <v>96</v>
      </c>
      <c r="AP4" s="16" t="s">
        <v>7</v>
      </c>
      <c r="AR4" s="16" t="s">
        <v>98</v>
      </c>
      <c r="AT4" s="16">
        <v>2</v>
      </c>
      <c r="AX4" s="16" t="s">
        <v>127</v>
      </c>
      <c r="AZ4" t="s">
        <v>177</v>
      </c>
      <c r="BA4" s="16" t="s">
        <v>177</v>
      </c>
      <c r="BD4" s="16" t="s">
        <v>132</v>
      </c>
      <c r="BF4" s="16" t="s">
        <v>7</v>
      </c>
      <c r="BH4" s="16" t="s">
        <v>190</v>
      </c>
      <c r="BJ4" s="16" t="s">
        <v>256</v>
      </c>
      <c r="BL4" s="16" t="s">
        <v>74</v>
      </c>
      <c r="BN4" s="16" t="s">
        <v>74</v>
      </c>
      <c r="BP4" s="16" t="s">
        <v>207</v>
      </c>
      <c r="BR4" s="16" t="s">
        <v>74</v>
      </c>
      <c r="BT4" s="16" t="s">
        <v>74</v>
      </c>
    </row>
    <row r="5" spans="1:72" ht="30" x14ac:dyDescent="0.25">
      <c r="D5" s="17"/>
      <c r="M5" s="16" t="s">
        <v>24</v>
      </c>
      <c r="Q5" s="16" t="s">
        <v>80</v>
      </c>
      <c r="S5" s="16" t="s">
        <v>50</v>
      </c>
      <c r="W5" s="16" t="s">
        <v>50</v>
      </c>
      <c r="Y5" s="16" t="s">
        <v>50</v>
      </c>
      <c r="AA5" s="16" t="s">
        <v>80</v>
      </c>
      <c r="AC5" s="16" t="s">
        <v>80</v>
      </c>
      <c r="AE5" s="16" t="s">
        <v>50</v>
      </c>
      <c r="AG5" s="16" t="s">
        <v>24</v>
      </c>
      <c r="AK5" s="16" t="s">
        <v>24</v>
      </c>
      <c r="AR5" s="16" t="s">
        <v>74</v>
      </c>
      <c r="AT5" s="16">
        <v>3</v>
      </c>
      <c r="AX5" s="16" t="s">
        <v>129</v>
      </c>
      <c r="AZ5" t="s">
        <v>176</v>
      </c>
      <c r="BA5" s="16" t="s">
        <v>176</v>
      </c>
      <c r="BF5" s="16" t="s">
        <v>74</v>
      </c>
      <c r="BH5" s="16" t="s">
        <v>191</v>
      </c>
      <c r="BJ5" s="16" t="s">
        <v>74</v>
      </c>
      <c r="BL5" s="16" t="s">
        <v>207</v>
      </c>
      <c r="BN5" s="16" t="s">
        <v>210</v>
      </c>
      <c r="BR5" s="16" t="s">
        <v>215</v>
      </c>
      <c r="BT5" s="16" t="s">
        <v>218</v>
      </c>
    </row>
    <row r="6" spans="1:72" ht="30" x14ac:dyDescent="0.25">
      <c r="AX6" s="16" t="s">
        <v>130</v>
      </c>
      <c r="AZ6" t="s">
        <v>175</v>
      </c>
      <c r="BA6" s="16" t="s">
        <v>200</v>
      </c>
      <c r="BH6" s="16" t="s">
        <v>64</v>
      </c>
    </row>
    <row r="7" spans="1:72" x14ac:dyDescent="0.25">
      <c r="AZ7" t="s">
        <v>64</v>
      </c>
      <c r="BA7" s="16" t="s">
        <v>201</v>
      </c>
      <c r="BH7" s="16" t="s">
        <v>74</v>
      </c>
    </row>
    <row r="8" spans="1:72" x14ac:dyDescent="0.25">
      <c r="AZ8" t="s">
        <v>74</v>
      </c>
      <c r="BA8" s="16" t="s">
        <v>64</v>
      </c>
    </row>
    <row r="9" spans="1:72" x14ac:dyDescent="0.25">
      <c r="BA9" s="16" t="s">
        <v>74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2.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Introduction</vt:lpstr>
      <vt:lpstr>Instructions</vt:lpstr>
      <vt:lpstr>Audit Tool</vt:lpstr>
      <vt:lpstr>Definitions</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Marisa Mason</cp:lastModifiedBy>
  <cp:lastPrinted>2026-05-13T20:37:31Z</cp:lastPrinted>
  <dcterms:created xsi:type="dcterms:W3CDTF">2017-11-02T15:30:02Z</dcterms:created>
  <dcterms:modified xsi:type="dcterms:W3CDTF">2026-06-03T11:54:11Z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